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Impact Fees\FORMS\Estimators and calculation sheets\2020-2024\"/>
    </mc:Choice>
  </mc:AlternateContent>
  <xr:revisionPtr revIDLastSave="0" documentId="13_ncr:1_{53AD9624-A5B2-41AC-B01D-B094435ABF27}" xr6:coauthVersionLast="47" xr6:coauthVersionMax="47" xr10:uidLastSave="{00000000-0000-0000-0000-000000000000}"/>
  <bookViews>
    <workbookView xWindow="-108" yWindow="-108" windowWidth="23256" windowHeight="12576" tabRatio="725" xr2:uid="{00000000-000D-0000-FFFF-FFFF00000000}"/>
  </bookViews>
  <sheets>
    <sheet name="Mixed Use Summation" sheetId="1" r:id="rId1"/>
    <sheet name="Residential" sheetId="2" r:id="rId2"/>
    <sheet name="NonResidential" sheetId="7" r:id="rId3"/>
    <sheet name="Changes" sheetId="8" state="hidden" r:id="rId4"/>
    <sheet name="Source_Fire" sheetId="4" state="hidden" r:id="rId5"/>
    <sheet name="Source_Sewer" sheetId="6" state="hidden" r:id="rId6"/>
    <sheet name="Source_Transport" sheetId="3" state="hidden" r:id="rId7"/>
    <sheet name="Source_Water" sheetId="5"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6" l="1"/>
  <c r="D22" i="6" s="1"/>
  <c r="D30" i="3"/>
  <c r="A21" i="5"/>
  <c r="D21" i="5" s="1"/>
  <c r="A22" i="5"/>
  <c r="D22" i="5" s="1"/>
  <c r="A23" i="5"/>
  <c r="D23" i="5" s="1"/>
  <c r="A24" i="5"/>
  <c r="D24" i="5" s="1"/>
  <c r="A20" i="5"/>
  <c r="D20" i="5" s="1"/>
  <c r="A36" i="3"/>
  <c r="D36" i="3" s="1"/>
  <c r="A37" i="3"/>
  <c r="D37" i="3" s="1"/>
  <c r="A38" i="3"/>
  <c r="A39" i="3"/>
  <c r="D39" i="3" s="1"/>
  <c r="A40" i="3"/>
  <c r="A41" i="3"/>
  <c r="A42" i="3"/>
  <c r="D42" i="3" s="1"/>
  <c r="A43" i="3"/>
  <c r="D43" i="3" s="1"/>
  <c r="A44" i="3"/>
  <c r="D44" i="3" s="1"/>
  <c r="A45" i="3"/>
  <c r="D45" i="3" s="1"/>
  <c r="A46" i="3"/>
  <c r="D46" i="3" s="1"/>
  <c r="A47" i="3"/>
  <c r="D47" i="3" s="1"/>
  <c r="A48" i="3"/>
  <c r="D48" i="3" s="1"/>
  <c r="A35" i="3"/>
  <c r="D35" i="3" s="1"/>
  <c r="D50" i="3"/>
  <c r="D41" i="3"/>
  <c r="D40" i="3"/>
  <c r="D38" i="3"/>
  <c r="A20" i="6"/>
  <c r="D20" i="6" s="1"/>
  <c r="A21" i="6"/>
  <c r="D21" i="6" s="1"/>
  <c r="A23" i="6"/>
  <c r="D23" i="6" s="1"/>
  <c r="A19" i="6"/>
  <c r="D19" i="6" s="1"/>
  <c r="A27" i="4"/>
  <c r="A34" i="4"/>
  <c r="D34" i="4" s="1"/>
  <c r="A35" i="4"/>
  <c r="D35" i="4" s="1"/>
  <c r="A36" i="4"/>
  <c r="D36" i="4" s="1"/>
  <c r="A33" i="4"/>
  <c r="D33" i="4" s="1"/>
  <c r="A28" i="4"/>
  <c r="D37" i="4" l="1"/>
  <c r="D25" i="5"/>
  <c r="D49" i="3"/>
  <c r="D51" i="3" s="1"/>
  <c r="D24" i="6"/>
  <c r="G8" i="7" s="1"/>
  <c r="A5" i="6"/>
  <c r="D5" i="6" s="1"/>
  <c r="A6" i="6"/>
  <c r="D6" i="6" s="1"/>
  <c r="A7" i="6"/>
  <c r="D7" i="6" s="1"/>
  <c r="A8" i="6"/>
  <c r="D8" i="6" s="1"/>
  <c r="A9" i="6"/>
  <c r="D9" i="6" s="1"/>
  <c r="A10" i="6"/>
  <c r="D10" i="6" s="1"/>
  <c r="A11" i="6"/>
  <c r="D11" i="6" s="1"/>
  <c r="A12" i="6"/>
  <c r="D12" i="6" s="1"/>
  <c r="A13" i="6"/>
  <c r="D13" i="6" s="1"/>
  <c r="A14" i="6"/>
  <c r="D14" i="6" s="1"/>
  <c r="A4" i="6"/>
  <c r="D4" i="6" s="1"/>
  <c r="A5" i="5"/>
  <c r="D5" i="5" s="1"/>
  <c r="A6" i="5"/>
  <c r="D6" i="5" s="1"/>
  <c r="A7" i="5"/>
  <c r="D7" i="5" s="1"/>
  <c r="A8" i="5"/>
  <c r="D8" i="5" s="1"/>
  <c r="A9" i="5"/>
  <c r="D9" i="5" s="1"/>
  <c r="A10" i="5"/>
  <c r="D10" i="5" s="1"/>
  <c r="A11" i="5"/>
  <c r="D11" i="5" s="1"/>
  <c r="A12" i="5"/>
  <c r="D12" i="5" s="1"/>
  <c r="A13" i="5"/>
  <c r="D13" i="5" s="1"/>
  <c r="A14" i="5"/>
  <c r="D14" i="5" s="1"/>
  <c r="A4" i="5"/>
  <c r="D4" i="5" s="1"/>
  <c r="A18" i="4"/>
  <c r="D18" i="4" s="1"/>
  <c r="A19" i="4"/>
  <c r="D19" i="4" s="1"/>
  <c r="A20" i="4"/>
  <c r="D20" i="4" s="1"/>
  <c r="A21" i="4"/>
  <c r="D21" i="4" s="1"/>
  <c r="A22" i="4"/>
  <c r="D22" i="4" s="1"/>
  <c r="A23" i="4"/>
  <c r="D23" i="4" s="1"/>
  <c r="A24" i="4"/>
  <c r="D24" i="4" s="1"/>
  <c r="A25" i="4"/>
  <c r="D25" i="4" s="1"/>
  <c r="A26" i="4"/>
  <c r="D26" i="4" s="1"/>
  <c r="D27" i="4"/>
  <c r="D28" i="4"/>
  <c r="A17" i="4"/>
  <c r="D17" i="4" s="1"/>
  <c r="A5" i="4"/>
  <c r="D5" i="4" s="1"/>
  <c r="A6" i="4"/>
  <c r="D6" i="4" s="1"/>
  <c r="A7" i="4"/>
  <c r="D7" i="4" s="1"/>
  <c r="A8" i="4"/>
  <c r="D8" i="4" s="1"/>
  <c r="A9" i="4"/>
  <c r="D9" i="4" s="1"/>
  <c r="A10" i="4"/>
  <c r="D10" i="4" s="1"/>
  <c r="A11" i="4"/>
  <c r="D11" i="4" s="1"/>
  <c r="A12" i="4"/>
  <c r="D12" i="4" s="1"/>
  <c r="A13" i="4"/>
  <c r="D13" i="4" s="1"/>
  <c r="A4" i="4"/>
  <c r="D4" i="4" s="1"/>
  <c r="A19" i="3"/>
  <c r="D19" i="3" s="1"/>
  <c r="A20" i="3"/>
  <c r="D20" i="3" s="1"/>
  <c r="A21" i="3"/>
  <c r="D21" i="3" s="1"/>
  <c r="A22" i="3"/>
  <c r="D22" i="3" s="1"/>
  <c r="A23" i="3"/>
  <c r="D23" i="3" s="1"/>
  <c r="A24" i="3"/>
  <c r="D24" i="3" s="1"/>
  <c r="A25" i="3"/>
  <c r="D25" i="3" s="1"/>
  <c r="A26" i="3"/>
  <c r="D26" i="3" s="1"/>
  <c r="A27" i="3"/>
  <c r="D27" i="3" s="1"/>
  <c r="A28" i="3"/>
  <c r="D28" i="3" s="1"/>
  <c r="A18" i="3"/>
  <c r="D18" i="3" s="1"/>
  <c r="A5" i="3"/>
  <c r="D5" i="3" s="1"/>
  <c r="A6" i="3"/>
  <c r="D6" i="3" s="1"/>
  <c r="A7" i="3"/>
  <c r="D7" i="3" s="1"/>
  <c r="A8" i="3"/>
  <c r="D8" i="3" s="1"/>
  <c r="A9" i="3"/>
  <c r="D9" i="3" s="1"/>
  <c r="A10" i="3"/>
  <c r="D10" i="3" s="1"/>
  <c r="A11" i="3"/>
  <c r="D11" i="3" s="1"/>
  <c r="A12" i="3"/>
  <c r="D12" i="3" s="1"/>
  <c r="A13" i="3"/>
  <c r="D13" i="3" s="1"/>
  <c r="A4" i="3"/>
  <c r="D4" i="3" s="1"/>
  <c r="G10" i="7" l="1"/>
  <c r="G9" i="7"/>
  <c r="G7" i="7"/>
  <c r="D31" i="3"/>
  <c r="F24" i="2" s="1"/>
  <c r="D29" i="4"/>
  <c r="F22" i="2" s="1"/>
  <c r="D15" i="6"/>
  <c r="D15" i="5"/>
  <c r="F25" i="2" s="1"/>
  <c r="D29" i="3"/>
  <c r="D15" i="3"/>
  <c r="C10" i="1" l="1"/>
  <c r="C7" i="1"/>
  <c r="C9" i="1"/>
  <c r="F23" i="2"/>
  <c r="C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City of Bozeman</author>
  </authors>
  <commentList>
    <comment ref="B7" authorId="0" shapeId="0" xr:uid="{00000000-0006-0000-0000-000001000000}">
      <text>
        <r>
          <rPr>
            <sz val="12"/>
            <color indexed="81"/>
            <rFont val="Tahoma"/>
            <family val="2"/>
          </rPr>
          <t xml:space="preserve">Enter the number of homes in each size range listed in a row that will be built with your project. You can mix and match sizes if appropriate for a multi-unit complex.
Size of living area does not include accessory buildings or garage spaces. Accessory Dwelling Units are placed in the multi-household section.
</t>
        </r>
        <r>
          <rPr>
            <sz val="12"/>
            <color indexed="10"/>
            <rFont val="Tahoma"/>
            <family val="2"/>
          </rPr>
          <t>If you are replacing an existing home, put a negative sign in front of the area entered in the appropriate row for existing home size to credit against future fees.</t>
        </r>
      </text>
    </comment>
    <comment ref="E7" authorId="0" shapeId="0" xr:uid="{00000000-0006-0000-0000-000002000000}">
      <text>
        <r>
          <rPr>
            <sz val="12"/>
            <color indexed="81"/>
            <rFont val="Tahoma"/>
            <family val="2"/>
          </rPr>
          <t xml:space="preserve">Enter the number of homes in each size range listed in a row that will be built with your project. You can mix and match sizes if appropriate for a multi-unit complex.
</t>
        </r>
        <r>
          <rPr>
            <sz val="12"/>
            <color indexed="10"/>
            <rFont val="Tahoma"/>
            <family val="2"/>
          </rPr>
          <t>If you are replacing an existing home, put a negative sign in front of the area entered in the appropriate row for existing home size to credit against future fees.</t>
        </r>
      </text>
    </comment>
    <comment ref="B20" authorId="0" shapeId="0" xr:uid="{00000000-0006-0000-0000-000003000000}">
      <text>
        <r>
          <rPr>
            <sz val="12"/>
            <color indexed="81"/>
            <rFont val="Tahoma"/>
            <family val="2"/>
          </rPr>
          <t xml:space="preserve">Enter the number of homes in each size range listed in a row that will be built with your project. You can mix and match sizes if appropriate for a multi-unit complex.
Size of living area does not include accessory buildings or garage spaces. Accessory Dwelling Units are placed in the homes less than 1,400 sq ft row. 
</t>
        </r>
        <r>
          <rPr>
            <sz val="12"/>
            <color indexed="10"/>
            <rFont val="Tahoma"/>
            <family val="2"/>
          </rPr>
          <t xml:space="preserve">
If you are replacing an existing home, put a negative sign in front of the area entered in the appropriate row for existing home size to credit against future fees.</t>
        </r>
      </text>
    </comment>
    <comment ref="B34" authorId="0" shapeId="0" xr:uid="{D18F7AE5-2BF0-4F7E-93A2-E1D1A31D8C6F}">
      <text>
        <r>
          <rPr>
            <b/>
            <sz val="9"/>
            <color indexed="81"/>
            <rFont val="Tahoma"/>
            <family val="2"/>
          </rPr>
          <t xml:space="preserve">If your project is located in the Downtown area please enter 0.71 in this cell.
</t>
        </r>
        <r>
          <rPr>
            <b/>
            <sz val="9"/>
            <color indexed="53"/>
            <rFont val="Tahoma"/>
            <family val="2"/>
          </rPr>
          <t>If you are in the Univesity Trip Exchange District area refer to the fee study for area and use.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City of Bozeman</author>
  </authors>
  <commentList>
    <comment ref="B6" authorId="0" shapeId="0" xr:uid="{00000000-0006-0000-0500-000001000000}">
      <text>
        <r>
          <rPr>
            <sz val="12"/>
            <color indexed="81"/>
            <rFont val="Tahoma"/>
            <family val="2"/>
          </rPr>
          <t xml:space="preserve">Enter the number of square feet of each use in your facility. You can mix and match types if appropriate for a multi-use complex. </t>
        </r>
        <r>
          <rPr>
            <sz val="12"/>
            <color indexed="10"/>
            <rFont val="Tahoma"/>
            <family val="2"/>
          </rPr>
          <t>Put a negative sign in front of the area entered in the appropriate row for existing uses to credit against future fees.</t>
        </r>
        <r>
          <rPr>
            <sz val="12"/>
            <color indexed="81"/>
            <rFont val="Tahoma"/>
            <family val="2"/>
          </rPr>
          <t xml:space="preserve">
Unless an individual use is greater than 25% of the overall area of the building it is included with the primary use of the structure.
Some items listed have unique demand measures. In such cases list the number of units of the use shown in the line.</t>
        </r>
      </text>
    </comment>
    <comment ref="B22" authorId="0" shapeId="0" xr:uid="{A2D2353A-4B7C-4992-9CCF-3CECDA9A53AC}">
      <text>
        <r>
          <rPr>
            <b/>
            <sz val="9"/>
            <color indexed="81"/>
            <rFont val="Tahoma"/>
            <family val="2"/>
          </rPr>
          <t xml:space="preserve">If the project is located in the Downtown area please enter 0.71 in this cell.
</t>
        </r>
        <r>
          <rPr>
            <b/>
            <sz val="9"/>
            <color indexed="53"/>
            <rFont val="Tahoma"/>
            <family val="2"/>
          </rPr>
          <t>If the projects is in the University Trip Exchange District area check the TED study document for relevant uses and locations.</t>
        </r>
      </text>
    </comment>
    <comment ref="B25" authorId="0" shapeId="0" xr:uid="{00000000-0006-0000-0500-000003000000}">
      <text>
        <r>
          <rPr>
            <sz val="12"/>
            <color indexed="81"/>
            <rFont val="Tahoma"/>
            <family val="2"/>
          </rPr>
          <t>Enter the number of water meters of each size used in your project.</t>
        </r>
        <r>
          <rPr>
            <b/>
            <sz val="9"/>
            <color indexed="81"/>
            <rFont val="Tahoma"/>
            <family val="2"/>
          </rPr>
          <t xml:space="preserve">
</t>
        </r>
        <r>
          <rPr>
            <sz val="12"/>
            <color indexed="10"/>
            <rFont val="Tahoma"/>
            <family val="2"/>
          </rPr>
          <t>If you are changing meter sizes put a negative sign in front of the number of meters in the correct row. This will create an offset and result in a net fee due if any.</t>
        </r>
      </text>
    </comment>
    <comment ref="F25" authorId="0" shapeId="0" xr:uid="{00000000-0006-0000-0500-000004000000}">
      <text>
        <r>
          <rPr>
            <sz val="12"/>
            <color indexed="81"/>
            <rFont val="Tahoma"/>
            <family val="2"/>
          </rPr>
          <t xml:space="preserve">Enter the number of square feet of each use in your facility. You can mix and match types if appropriate for a multi-use complex. </t>
        </r>
        <r>
          <rPr>
            <sz val="12"/>
            <color indexed="10"/>
            <rFont val="Tahoma"/>
            <family val="2"/>
          </rPr>
          <t>Put a negative sign in front of the area entered in the appropriate row for existing uses to credit against future fees.</t>
        </r>
        <r>
          <rPr>
            <sz val="12"/>
            <color indexed="81"/>
            <rFont val="Tahoma"/>
            <family val="2"/>
          </rPr>
          <t xml:space="preserve">
Unless an individual use is greater than 25% of the overall area of the building it is included with the primary use of the structure.</t>
        </r>
      </text>
    </comment>
  </commentList>
</comments>
</file>

<file path=xl/sharedStrings.xml><?xml version="1.0" encoding="utf-8"?>
<sst xmlns="http://schemas.openxmlformats.org/spreadsheetml/2006/main" count="254" uniqueCount="118">
  <si>
    <t>This worksheet is only an estimate. Formal determination of Fees will occur during building permit review.</t>
  </si>
  <si>
    <t>Select the cells with red triangles in the upper right corner for instructions. Fees will automatically calculate upon entry.</t>
  </si>
  <si>
    <t>Number of Square Feet</t>
  </si>
  <si>
    <t>Transportation</t>
  </si>
  <si>
    <t>Estimated Cost</t>
  </si>
  <si>
    <t>Retail/Restaurant</t>
  </si>
  <si>
    <t>Fire/EMS</t>
  </si>
  <si>
    <t>Research &amp; Development Center</t>
  </si>
  <si>
    <t>Wastewater</t>
  </si>
  <si>
    <t>Office</t>
  </si>
  <si>
    <t xml:space="preserve">Transportation </t>
  </si>
  <si>
    <t>Hospital</t>
  </si>
  <si>
    <t>Water</t>
  </si>
  <si>
    <t>Day Care (Enter number of children)</t>
  </si>
  <si>
    <t>University (Please contact the City directly)</t>
  </si>
  <si>
    <t>Secondary School</t>
  </si>
  <si>
    <t>Elementary School</t>
  </si>
  <si>
    <t>Lodging (Enter number of rooms)</t>
  </si>
  <si>
    <t>Assisted Living (Enter number of beds)</t>
  </si>
  <si>
    <t>Mini-warehouse</t>
  </si>
  <si>
    <t>Warehouse</t>
  </si>
  <si>
    <t>Manufacturing</t>
  </si>
  <si>
    <t>Light Industrial</t>
  </si>
  <si>
    <t>Size of Water Meter</t>
  </si>
  <si>
    <t>Water/Sewer</t>
  </si>
  <si>
    <t>Industrial</t>
  </si>
  <si>
    <t>Retail, Accommodation &amp; Food Services</t>
  </si>
  <si>
    <t>Health Care &amp; Social Assistance</t>
  </si>
  <si>
    <t>All Other Services</t>
  </si>
  <si>
    <t>Greater than 3 inches requires a custom calculation.</t>
  </si>
  <si>
    <t>Number of Meters</t>
  </si>
  <si>
    <t>Non-Residential (per meter size)</t>
  </si>
  <si>
    <t xml:space="preserve"> Impact Fee Per Meter</t>
  </si>
  <si>
    <t>Calculated Amount</t>
  </si>
  <si>
    <t xml:space="preserve">Water Impact Fee </t>
  </si>
  <si>
    <t>Non-Residential meter size</t>
  </si>
  <si>
    <t>Water plant fee per meter</t>
  </si>
  <si>
    <t>Total - Water</t>
  </si>
  <si>
    <t xml:space="preserve">Fire/EMS Impact Fee </t>
  </si>
  <si>
    <t>Number of Sq. Ft</t>
  </si>
  <si>
    <t xml:space="preserve">Transportation Impact Fee </t>
  </si>
  <si>
    <t>Number of Sq. Ft.</t>
  </si>
  <si>
    <t>Commercial (Units as Shown)</t>
  </si>
  <si>
    <t xml:space="preserve"> Impact Fee Per Demand Unit</t>
  </si>
  <si>
    <t>Retail/Restaurant (per 1,000 sq. ft)</t>
  </si>
  <si>
    <t>Research &amp; Development Center (per 1,000 sq. ft.)</t>
  </si>
  <si>
    <t>Office (per 1,000 sq. ft.)</t>
  </si>
  <si>
    <t>Hospital (per 1,000 sq. ft.)</t>
  </si>
  <si>
    <t>Day Care (per student)</t>
  </si>
  <si>
    <t>University (per student)</t>
  </si>
  <si>
    <t>Secondary School (per 1,000 sq. ft.)</t>
  </si>
  <si>
    <t>Elementary School (per 1,000 sq. ft.)</t>
  </si>
  <si>
    <t>Lodging (per room)</t>
  </si>
  <si>
    <t>Assisted Living (per bed)</t>
  </si>
  <si>
    <t>Mini-warehouse (per 1,000 sq. ft.)</t>
  </si>
  <si>
    <t>Warehouse  (per 1,000 sq. ft.)</t>
  </si>
  <si>
    <t>Manufacturing  (per 1,000 sq. ft.)</t>
  </si>
  <si>
    <t>Light Industrial  (per 1,000 sq. ft.)</t>
  </si>
  <si>
    <t>Subtotal - Transportation</t>
  </si>
  <si>
    <t>All homes require an entry in the column for Fire and Transportation AND in the column for Water and Sewer.</t>
  </si>
  <si>
    <t>Fire and Transportation Fees</t>
  </si>
  <si>
    <t>Water and Sewer Fees</t>
  </si>
  <si>
    <t>Number of Homes - Single Household including townhomes</t>
  </si>
  <si>
    <t>Residential (Square Feet of Living Area - Excludes Garage)</t>
  </si>
  <si>
    <t>Number of Homes (enter for all types)</t>
  </si>
  <si>
    <t>1400 or less</t>
  </si>
  <si>
    <t>1401-1600</t>
  </si>
  <si>
    <t>1601-1800</t>
  </si>
  <si>
    <t>1801-2000</t>
  </si>
  <si>
    <t>2001-2200</t>
  </si>
  <si>
    <t>2201-2400</t>
  </si>
  <si>
    <t>2401-2600</t>
  </si>
  <si>
    <t>2601-2800</t>
  </si>
  <si>
    <t>2801-3000</t>
  </si>
  <si>
    <t>3001 or more</t>
  </si>
  <si>
    <t>Group Quarters</t>
  </si>
  <si>
    <t>Number of Homes - Multi-household and ADU</t>
  </si>
  <si>
    <t>Number of Homes</t>
  </si>
  <si>
    <t>Residential (Square Feet of Living Area)</t>
  </si>
  <si>
    <t xml:space="preserve"> Impact Fee Per Dwelling</t>
  </si>
  <si>
    <t>Single household including townhomes</t>
  </si>
  <si>
    <t>Multi-household includes ADU</t>
  </si>
  <si>
    <t>Group Quarters per person</t>
  </si>
  <si>
    <t>Single Household - detached and attached</t>
  </si>
  <si>
    <t>Multi-Household, includes ADU</t>
  </si>
  <si>
    <t>Enter values as appropriate in the Residential and NonResidential sheets. Fees will sum to this page.</t>
  </si>
  <si>
    <t>2024 v1 Mixed Use Impact Fee Estimator - Applies to building permits deemed complete after Jan. 1, 2024</t>
  </si>
  <si>
    <t>Fire/EMS Effective January 1, 2024</t>
  </si>
  <si>
    <t>Non-Residential (per 1,000 gross sq ft)</t>
  </si>
  <si>
    <t>Non-Residential Uses</t>
  </si>
  <si>
    <t>Mobile Home</t>
  </si>
  <si>
    <t>Fee Amounts Effective January 1, 2024</t>
  </si>
  <si>
    <t>Total Residential Transportation</t>
  </si>
  <si>
    <t>Total Non-Residential Transportation</t>
  </si>
  <si>
    <t>Total - Residential Fire/EMS</t>
  </si>
  <si>
    <t>Total -Non- Residential Fire/EMS</t>
  </si>
  <si>
    <t>Total - Residential Sewer</t>
  </si>
  <si>
    <t>Total - Non-Residential Sewer</t>
  </si>
  <si>
    <t xml:space="preserve"> Trip Exchange District modifier</t>
  </si>
  <si>
    <t>Trip Exchange District modifier</t>
  </si>
  <si>
    <t>All Non-Residential</t>
  </si>
  <si>
    <t>Total - Transport Single &amp; Townhomes</t>
  </si>
  <si>
    <t>Fee Per 1,000 Sq. Ft.</t>
  </si>
  <si>
    <t>Trip Exchange District</t>
  </si>
  <si>
    <t>Fees are legally separate. A fee showing due may not be offset by another.</t>
  </si>
  <si>
    <t>2024 v2 Residential Impact Fee Estimator for building permits deemed complete after Jan. 1, 2024</t>
  </si>
  <si>
    <t>2024 v2 Commercial Impact Fee Estimator - Applies to building permits deemed complete after Jan. 1, 2024</t>
  </si>
  <si>
    <t>Estimated Amount Due</t>
  </si>
  <si>
    <t>Project Estimate</t>
  </si>
  <si>
    <t>Cells with non-zero entries will change color.</t>
  </si>
  <si>
    <t>Total - Transport Multihousehold</t>
  </si>
  <si>
    <t>Water Fee Effective January 1, 2024</t>
  </si>
  <si>
    <t>Transportation Effective January 1, 2024</t>
  </si>
  <si>
    <t>Changes</t>
  </si>
  <si>
    <t>Formatting changes to color of headers</t>
  </si>
  <si>
    <t>Added statement about one fee not offsetting another</t>
  </si>
  <si>
    <t>Revised formula look up for the summary sheet for Mixed Use</t>
  </si>
  <si>
    <t>Added conditional formatting so unit value cells change color to prevent accidental entries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</si>
</sst>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_([$$-409]* #,##0.00_);_([$$-409]* \(#,##0.00\);_([$$-409]* &quot;-&quot;??_);_(@_)"/>
    <numFmt numFmtId="165" formatCode="&quot;$&quot;#,##0.00"/>
  </numFmts>
  <fonts count="21" x14ac:knownFonts="1">
    <font>
      <sz val="11"/>
      <color theme="1"/>
      <name val="Calibri"/>
      <family val="2"/>
      <scheme val="minor"/>
    </font>
    <font>
      <sz val="11"/>
      <color theme="1"/>
      <name val="Calibri"/>
      <family val="2"/>
      <scheme val="minor"/>
    </font>
    <font>
      <b/>
      <sz val="14"/>
      <color theme="1"/>
      <name val="Calibri"/>
      <family val="2"/>
      <scheme val="minor"/>
    </font>
    <font>
      <sz val="12"/>
      <color theme="1"/>
      <name val="Calibri"/>
      <family val="2"/>
      <scheme val="minor"/>
    </font>
    <font>
      <b/>
      <i/>
      <sz val="12"/>
      <color theme="1"/>
      <name val="Calibri"/>
      <family val="2"/>
      <scheme val="minor"/>
    </font>
    <font>
      <b/>
      <sz val="12"/>
      <color theme="1"/>
      <name val="Calibri"/>
      <family val="2"/>
      <scheme val="minor"/>
    </font>
    <font>
      <b/>
      <sz val="12"/>
      <color rgb="FFFF0000"/>
      <name val="Calibri"/>
      <family val="2"/>
      <scheme val="minor"/>
    </font>
    <font>
      <sz val="12"/>
      <color indexed="81"/>
      <name val="Tahoma"/>
      <family val="2"/>
    </font>
    <font>
      <b/>
      <sz val="9"/>
      <color indexed="81"/>
      <name val="Tahoma"/>
      <family val="2"/>
    </font>
    <font>
      <b/>
      <i/>
      <sz val="12"/>
      <color rgb="FFFF0000"/>
      <name val="Calibri"/>
      <family val="2"/>
      <scheme val="minor"/>
    </font>
    <font>
      <i/>
      <sz val="11"/>
      <color theme="1"/>
      <name val="Calibri"/>
      <family val="2"/>
      <scheme val="minor"/>
    </font>
    <font>
      <i/>
      <sz val="12"/>
      <color theme="1"/>
      <name val="Calibri"/>
      <family val="2"/>
      <scheme val="minor"/>
    </font>
    <font>
      <b/>
      <sz val="14"/>
      <color rgb="FFFF0000"/>
      <name val="Calibri"/>
      <family val="2"/>
      <scheme val="minor"/>
    </font>
    <font>
      <b/>
      <sz val="12"/>
      <color theme="5"/>
      <name val="Calibri"/>
      <family val="2"/>
      <scheme val="minor"/>
    </font>
    <font>
      <b/>
      <sz val="14"/>
      <color theme="9" tint="-0.249977111117893"/>
      <name val="Calibri"/>
      <family val="2"/>
      <scheme val="minor"/>
    </font>
    <font>
      <b/>
      <sz val="11"/>
      <color theme="9" tint="-0.249977111117893"/>
      <name val="Calibri"/>
      <family val="2"/>
      <scheme val="minor"/>
    </font>
    <font>
      <b/>
      <sz val="11"/>
      <color theme="9"/>
      <name val="Calibri"/>
      <family val="2"/>
      <scheme val="minor"/>
    </font>
    <font>
      <sz val="12"/>
      <color indexed="10"/>
      <name val="Tahoma"/>
      <family val="2"/>
    </font>
    <font>
      <b/>
      <sz val="9"/>
      <color indexed="53"/>
      <name val="Tahoma"/>
      <family val="2"/>
    </font>
    <font>
      <b/>
      <i/>
      <sz val="14"/>
      <color theme="8" tint="-0.249977111117893"/>
      <name val="Calibri"/>
      <family val="2"/>
      <scheme val="minor"/>
    </font>
    <font>
      <sz val="12"/>
      <color theme="4" tint="-0.249977111117893"/>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s>
  <cellStyleXfs count="2">
    <xf numFmtId="0" fontId="0" fillId="0" borderId="0"/>
    <xf numFmtId="44" fontId="1" fillId="0" borderId="0" applyFont="0" applyFill="0" applyBorder="0" applyAlignment="0" applyProtection="0"/>
  </cellStyleXfs>
  <cellXfs count="130">
    <xf numFmtId="0" fontId="0" fillId="0" borderId="0" xfId="0"/>
    <xf numFmtId="0" fontId="0" fillId="0" borderId="0" xfId="0" applyFill="1" applyBorder="1"/>
    <xf numFmtId="0" fontId="0" fillId="0" borderId="0" xfId="0" applyBorder="1"/>
    <xf numFmtId="0" fontId="3" fillId="0" borderId="0" xfId="0" applyFont="1" applyFill="1" applyBorder="1"/>
    <xf numFmtId="0" fontId="2" fillId="2" borderId="0" xfId="0" applyFont="1" applyFill="1" applyBorder="1" applyAlignment="1">
      <alignment vertical="top" wrapText="1"/>
    </xf>
    <xf numFmtId="0" fontId="2" fillId="0" borderId="0" xfId="0" applyFont="1" applyFill="1" applyBorder="1"/>
    <xf numFmtId="0" fontId="3" fillId="0" borderId="0" xfId="0" quotePrefix="1" applyFont="1" applyFill="1" applyBorder="1"/>
    <xf numFmtId="0" fontId="3" fillId="2" borderId="9" xfId="0" applyFont="1" applyFill="1" applyBorder="1" applyAlignment="1" applyProtection="1">
      <alignment vertical="top"/>
      <protection locked="0"/>
    </xf>
    <xf numFmtId="0" fontId="5" fillId="0" borderId="0" xfId="0" applyFont="1" applyFill="1" applyBorder="1"/>
    <xf numFmtId="2" fontId="0" fillId="2" borderId="0" xfId="0" applyNumberFormat="1" applyFill="1" applyBorder="1" applyAlignment="1">
      <alignment vertical="top"/>
    </xf>
    <xf numFmtId="44" fontId="3" fillId="0" borderId="0" xfId="0" applyNumberFormat="1" applyFont="1" applyFill="1" applyBorder="1"/>
    <xf numFmtId="0" fontId="6" fillId="0" borderId="0" xfId="0" applyFont="1"/>
    <xf numFmtId="0" fontId="3" fillId="2" borderId="0" xfId="0" applyFont="1" applyFill="1" applyBorder="1" applyAlignment="1" applyProtection="1">
      <alignment vertical="top"/>
      <protection locked="0"/>
    </xf>
    <xf numFmtId="0" fontId="3" fillId="2" borderId="0" xfId="0" applyFont="1" applyFill="1" applyBorder="1" applyAlignment="1">
      <alignment vertical="top"/>
    </xf>
    <xf numFmtId="0" fontId="3" fillId="0" borderId="0" xfId="0" applyFont="1" applyFill="1" applyBorder="1" applyAlignment="1" applyProtection="1">
      <alignment vertical="top"/>
      <protection locked="0"/>
    </xf>
    <xf numFmtId="0" fontId="3" fillId="0" borderId="0" xfId="0" applyFont="1" applyFill="1" applyBorder="1" applyAlignment="1">
      <alignment vertical="top"/>
    </xf>
    <xf numFmtId="0" fontId="2" fillId="3" borderId="0" xfId="0" applyFont="1" applyFill="1" applyBorder="1" applyAlignment="1">
      <alignment wrapText="1"/>
    </xf>
    <xf numFmtId="0" fontId="2" fillId="4" borderId="0" xfId="0" applyFont="1" applyFill="1" applyBorder="1" applyAlignment="1">
      <alignment vertical="top" wrapText="1"/>
    </xf>
    <xf numFmtId="0" fontId="4" fillId="4" borderId="0" xfId="0" applyFont="1" applyFill="1" applyBorder="1" applyAlignment="1">
      <alignment horizontal="center" vertical="top"/>
    </xf>
    <xf numFmtId="0" fontId="3" fillId="3" borderId="9" xfId="0" applyFont="1" applyFill="1" applyBorder="1" applyProtection="1">
      <protection locked="0"/>
    </xf>
    <xf numFmtId="0" fontId="0" fillId="3" borderId="0" xfId="0" applyFill="1" applyBorder="1" applyAlignment="1">
      <alignment vertical="top"/>
    </xf>
    <xf numFmtId="0" fontId="0" fillId="0" borderId="0" xfId="0" applyFill="1" applyBorder="1" applyAlignment="1">
      <alignment vertical="top"/>
    </xf>
    <xf numFmtId="0" fontId="0" fillId="4" borderId="9" xfId="0" applyFill="1" applyBorder="1" applyProtection="1">
      <protection locked="0"/>
    </xf>
    <xf numFmtId="0" fontId="0" fillId="4" borderId="0" xfId="0" applyFill="1" applyBorder="1" applyAlignment="1">
      <alignment vertical="top"/>
    </xf>
    <xf numFmtId="0" fontId="0" fillId="3" borderId="9" xfId="0" applyFill="1" applyBorder="1" applyProtection="1">
      <protection locked="0"/>
    </xf>
    <xf numFmtId="0" fontId="6" fillId="0" borderId="0" xfId="0" applyFont="1" applyBorder="1"/>
    <xf numFmtId="0" fontId="9" fillId="0" borderId="0" xfId="0" applyFont="1" applyAlignment="1">
      <alignment horizontal="center" vertical="top"/>
    </xf>
    <xf numFmtId="0" fontId="5" fillId="0" borderId="0" xfId="0" applyFont="1" applyAlignment="1">
      <alignment vertical="top"/>
    </xf>
    <xf numFmtId="0" fontId="3" fillId="0" borderId="0" xfId="0" applyFont="1" applyAlignment="1">
      <alignment vertical="top"/>
    </xf>
    <xf numFmtId="0" fontId="0" fillId="0" borderId="0" xfId="0" applyAlignment="1">
      <alignment vertical="top" wrapText="1"/>
    </xf>
    <xf numFmtId="0" fontId="10" fillId="0" borderId="0" xfId="0" applyFont="1" applyBorder="1" applyAlignment="1">
      <alignment vertical="top" wrapText="1"/>
    </xf>
    <xf numFmtId="0" fontId="0" fillId="0" borderId="0" xfId="0" applyAlignment="1">
      <alignment wrapText="1"/>
    </xf>
    <xf numFmtId="0" fontId="0" fillId="0" borderId="0" xfId="0" applyAlignment="1">
      <alignment vertical="top"/>
    </xf>
    <xf numFmtId="2" fontId="0" fillId="0" borderId="10" xfId="0" applyNumberFormat="1" applyBorder="1" applyAlignment="1">
      <alignment vertical="top"/>
    </xf>
    <xf numFmtId="44" fontId="0" fillId="0" borderId="10" xfId="0" applyNumberFormat="1" applyBorder="1"/>
    <xf numFmtId="164" fontId="0" fillId="0" borderId="0" xfId="0" applyNumberFormat="1"/>
    <xf numFmtId="0" fontId="11" fillId="0" borderId="0" xfId="0" applyFont="1" applyBorder="1" applyAlignment="1">
      <alignment vertical="top" wrapText="1"/>
    </xf>
    <xf numFmtId="0" fontId="0" fillId="0" borderId="10" xfId="0" applyBorder="1" applyAlignment="1">
      <alignment vertical="top"/>
    </xf>
    <xf numFmtId="44" fontId="3" fillId="0" borderId="10" xfId="1" applyFont="1" applyBorder="1" applyAlignment="1">
      <alignment vertical="top"/>
    </xf>
    <xf numFmtId="44" fontId="0" fillId="0" borderId="0" xfId="0" applyNumberFormat="1"/>
    <xf numFmtId="44" fontId="0" fillId="0" borderId="0" xfId="1" applyFont="1"/>
    <xf numFmtId="0" fontId="11" fillId="0" borderId="7" xfId="0" applyFont="1" applyBorder="1" applyAlignment="1">
      <alignment vertical="top" wrapText="1"/>
    </xf>
    <xf numFmtId="0" fontId="10" fillId="0" borderId="7" xfId="0" applyFont="1" applyBorder="1" applyAlignment="1">
      <alignment vertical="top" wrapText="1"/>
    </xf>
    <xf numFmtId="0" fontId="0" fillId="0" borderId="11" xfId="0" applyBorder="1" applyAlignment="1">
      <alignment vertical="top"/>
    </xf>
    <xf numFmtId="44" fontId="3" fillId="0" borderId="12" xfId="1" applyFont="1" applyBorder="1"/>
    <xf numFmtId="44" fontId="3" fillId="0" borderId="11" xfId="1" applyFont="1" applyBorder="1" applyAlignment="1">
      <alignment vertical="top"/>
    </xf>
    <xf numFmtId="44" fontId="0" fillId="0" borderId="0" xfId="0" applyNumberFormat="1" applyFill="1" applyBorder="1"/>
    <xf numFmtId="0" fontId="0" fillId="0" borderId="0" xfId="0" applyAlignment="1">
      <alignment vertical="center"/>
    </xf>
    <xf numFmtId="0" fontId="13" fillId="3" borderId="0" xfId="0" applyFont="1" applyFill="1" applyBorder="1" applyAlignment="1">
      <alignment vertical="center"/>
    </xf>
    <xf numFmtId="0" fontId="3" fillId="3" borderId="0" xfId="0" applyFont="1" applyFill="1" applyBorder="1" applyAlignment="1">
      <alignment vertical="center"/>
    </xf>
    <xf numFmtId="0" fontId="14" fillId="3" borderId="0" xfId="0" applyFont="1" applyFill="1"/>
    <xf numFmtId="0" fontId="3" fillId="3" borderId="0" xfId="0" applyFont="1" applyFill="1"/>
    <xf numFmtId="0" fontId="2" fillId="3" borderId="0" xfId="0" applyFont="1" applyFill="1" applyAlignment="1">
      <alignment vertical="top" wrapText="1"/>
    </xf>
    <xf numFmtId="0" fontId="11" fillId="3" borderId="7" xfId="0" applyFont="1" applyFill="1" applyBorder="1" applyAlignment="1">
      <alignment vertical="center" wrapText="1"/>
    </xf>
    <xf numFmtId="0" fontId="11" fillId="3" borderId="0" xfId="0" applyFont="1" applyFill="1" applyBorder="1" applyAlignment="1">
      <alignment vertical="top" wrapText="1"/>
    </xf>
    <xf numFmtId="0" fontId="3" fillId="3" borderId="9" xfId="0" applyFont="1" applyFill="1" applyBorder="1" applyAlignment="1" applyProtection="1">
      <alignment vertical="top"/>
      <protection locked="0"/>
    </xf>
    <xf numFmtId="0" fontId="3" fillId="3" borderId="21" xfId="0" applyFont="1" applyFill="1" applyBorder="1" applyAlignment="1">
      <alignment vertical="top"/>
    </xf>
    <xf numFmtId="0" fontId="3" fillId="3" borderId="2" xfId="0" applyFont="1" applyFill="1" applyBorder="1" applyAlignment="1">
      <alignment vertical="top"/>
    </xf>
    <xf numFmtId="0" fontId="3" fillId="3" borderId="22" xfId="0" applyFont="1" applyFill="1" applyBorder="1" applyAlignment="1">
      <alignment vertical="top"/>
    </xf>
    <xf numFmtId="0" fontId="3" fillId="3" borderId="0" xfId="0" applyFont="1" applyFill="1" applyBorder="1" applyAlignment="1">
      <alignment vertical="top"/>
    </xf>
    <xf numFmtId="0" fontId="2" fillId="3" borderId="0" xfId="0" applyFont="1" applyFill="1" applyBorder="1" applyAlignment="1">
      <alignment vertical="top"/>
    </xf>
    <xf numFmtId="0" fontId="11" fillId="3" borderId="7" xfId="0" applyFont="1" applyFill="1" applyBorder="1" applyAlignment="1">
      <alignment vertical="top" wrapText="1"/>
    </xf>
    <xf numFmtId="0" fontId="2" fillId="3" borderId="0" xfId="0" applyFont="1" applyFill="1"/>
    <xf numFmtId="0" fontId="5" fillId="3" borderId="0" xfId="0" applyFont="1" applyFill="1"/>
    <xf numFmtId="0" fontId="3" fillId="3" borderId="0" xfId="0" applyFont="1" applyFill="1" applyBorder="1" applyAlignment="1" applyProtection="1">
      <alignment vertical="top"/>
      <protection locked="0"/>
    </xf>
    <xf numFmtId="0" fontId="15" fillId="0" borderId="0" xfId="0" applyFont="1"/>
    <xf numFmtId="165" fontId="0" fillId="0" borderId="0" xfId="0" applyNumberFormat="1"/>
    <xf numFmtId="0" fontId="0" fillId="0" borderId="0" xfId="0" quotePrefix="1"/>
    <xf numFmtId="0" fontId="16" fillId="0" borderId="0" xfId="0" applyFont="1" applyAlignment="1">
      <alignment vertical="center"/>
    </xf>
    <xf numFmtId="44" fontId="3" fillId="0" borderId="11" xfId="0" applyNumberFormat="1" applyFont="1" applyBorder="1" applyAlignment="1">
      <alignment vertical="top"/>
    </xf>
    <xf numFmtId="44" fontId="3" fillId="0" borderId="12" xfId="1" applyFont="1" applyBorder="1" applyAlignment="1">
      <alignment vertical="top"/>
    </xf>
    <xf numFmtId="0" fontId="0" fillId="0" borderId="25" xfId="0" applyBorder="1" applyAlignment="1">
      <alignment vertical="top"/>
    </xf>
    <xf numFmtId="44" fontId="3" fillId="0" borderId="26" xfId="1" applyFont="1" applyBorder="1"/>
    <xf numFmtId="44" fontId="3" fillId="0" borderId="0" xfId="1" applyFont="1" applyBorder="1"/>
    <xf numFmtId="0" fontId="0" fillId="0" borderId="12" xfId="0" applyBorder="1"/>
    <xf numFmtId="0" fontId="0" fillId="0" borderId="10" xfId="0" applyBorder="1"/>
    <xf numFmtId="0" fontId="0" fillId="0" borderId="7" xfId="0" applyBorder="1" applyAlignment="1">
      <alignment vertical="top" wrapText="1"/>
    </xf>
    <xf numFmtId="0" fontId="16" fillId="0" borderId="0" xfId="0" applyFont="1"/>
    <xf numFmtId="0" fontId="11" fillId="0" borderId="7" xfId="0" applyFont="1" applyBorder="1"/>
    <xf numFmtId="0" fontId="3" fillId="3" borderId="27" xfId="0" applyFont="1" applyFill="1" applyBorder="1" applyAlignment="1">
      <alignment vertical="top"/>
    </xf>
    <xf numFmtId="0" fontId="3" fillId="3" borderId="28" xfId="0" applyFont="1" applyFill="1" applyBorder="1" applyAlignment="1">
      <alignment vertical="top"/>
    </xf>
    <xf numFmtId="0" fontId="0" fillId="0" borderId="0" xfId="0" applyAlignment="1">
      <alignment horizontal="right"/>
    </xf>
    <xf numFmtId="0" fontId="0" fillId="3" borderId="0" xfId="0" applyFill="1"/>
    <xf numFmtId="0" fontId="2" fillId="0" borderId="0" xfId="0" applyFont="1" applyFill="1" applyBorder="1" applyAlignment="1">
      <alignment horizontal="right"/>
    </xf>
    <xf numFmtId="44" fontId="3" fillId="0" borderId="9" xfId="1" applyFont="1" applyFill="1" applyBorder="1" applyProtection="1"/>
    <xf numFmtId="7" fontId="3" fillId="0" borderId="0" xfId="1" applyNumberFormat="1" applyFont="1" applyFill="1" applyBorder="1" applyProtection="1"/>
    <xf numFmtId="165" fontId="3" fillId="3" borderId="9" xfId="1" applyNumberFormat="1" applyFont="1" applyFill="1" applyBorder="1" applyProtection="1"/>
    <xf numFmtId="44" fontId="3" fillId="3" borderId="0" xfId="1" applyFont="1" applyFill="1" applyProtection="1"/>
    <xf numFmtId="7" fontId="0" fillId="0" borderId="0" xfId="1" applyNumberFormat="1" applyFont="1"/>
    <xf numFmtId="7" fontId="0" fillId="0" borderId="0" xfId="0" quotePrefix="1" applyNumberFormat="1"/>
    <xf numFmtId="7" fontId="0" fillId="0" borderId="0" xfId="0" applyNumberFormat="1"/>
    <xf numFmtId="44" fontId="3" fillId="0" borderId="9" xfId="1" applyNumberFormat="1" applyFont="1" applyFill="1" applyBorder="1" applyProtection="1"/>
    <xf numFmtId="2" fontId="0" fillId="2" borderId="0" xfId="0" applyNumberFormat="1" applyFill="1" applyBorder="1" applyAlignment="1">
      <alignment vertical="top"/>
    </xf>
    <xf numFmtId="0" fontId="4" fillId="3" borderId="0" xfId="0" applyFont="1" applyFill="1" applyBorder="1" applyAlignment="1">
      <alignment horizontal="center" vertical="top"/>
    </xf>
    <xf numFmtId="0" fontId="4" fillId="2" borderId="0" xfId="0" applyFont="1" applyFill="1" applyBorder="1" applyAlignment="1">
      <alignment horizontal="center" vertical="top"/>
    </xf>
    <xf numFmtId="7" fontId="5" fillId="0" borderId="0" xfId="1" applyNumberFormat="1" applyFont="1" applyFill="1" applyBorder="1" applyProtection="1"/>
    <xf numFmtId="0" fontId="3" fillId="3" borderId="0" xfId="0" applyFont="1" applyFill="1" applyBorder="1" applyAlignment="1">
      <alignment wrapText="1"/>
    </xf>
    <xf numFmtId="0" fontId="3" fillId="0" borderId="0" xfId="0" applyFont="1" applyFill="1" applyBorder="1" applyAlignment="1">
      <alignment wrapText="1"/>
    </xf>
    <xf numFmtId="0" fontId="0" fillId="5" borderId="20" xfId="0" applyFill="1" applyBorder="1"/>
    <xf numFmtId="0" fontId="2" fillId="5" borderId="13" xfId="0" applyFont="1" applyFill="1" applyBorder="1"/>
    <xf numFmtId="0" fontId="0" fillId="5" borderId="14" xfId="0" applyFill="1" applyBorder="1"/>
    <xf numFmtId="0" fontId="0" fillId="5" borderId="23" xfId="0" applyFill="1" applyBorder="1"/>
    <xf numFmtId="0" fontId="0" fillId="5" borderId="15" xfId="0" applyFill="1" applyBorder="1"/>
    <xf numFmtId="0" fontId="3" fillId="5" borderId="0" xfId="0" applyFont="1" applyFill="1" applyBorder="1"/>
    <xf numFmtId="0" fontId="3" fillId="5" borderId="5" xfId="0" applyFont="1" applyFill="1" applyBorder="1"/>
    <xf numFmtId="0" fontId="0" fillId="5" borderId="0" xfId="0" applyFill="1" applyBorder="1"/>
    <xf numFmtId="0" fontId="0" fillId="5" borderId="17" xfId="0" applyFill="1" applyBorder="1"/>
    <xf numFmtId="0" fontId="19" fillId="5" borderId="18" xfId="0" applyFont="1" applyFill="1" applyBorder="1"/>
    <xf numFmtId="0" fontId="3" fillId="5" borderId="19" xfId="0" applyFont="1" applyFill="1" applyBorder="1"/>
    <xf numFmtId="0" fontId="3" fillId="5" borderId="24" xfId="0" applyFont="1" applyFill="1" applyBorder="1"/>
    <xf numFmtId="0" fontId="0" fillId="5" borderId="19" xfId="0" applyFill="1" applyBorder="1"/>
    <xf numFmtId="0" fontId="12" fillId="5" borderId="13" xfId="0" applyFont="1" applyFill="1" applyBorder="1"/>
    <xf numFmtId="0" fontId="3" fillId="5" borderId="18" xfId="0" applyFont="1" applyFill="1" applyBorder="1"/>
    <xf numFmtId="0" fontId="3" fillId="5" borderId="20" xfId="0" applyFont="1" applyFill="1" applyBorder="1"/>
    <xf numFmtId="0" fontId="2" fillId="5" borderId="1" xfId="0" applyFont="1" applyFill="1" applyBorder="1"/>
    <xf numFmtId="0" fontId="0" fillId="5" borderId="2" xfId="0" applyFill="1" applyBorder="1"/>
    <xf numFmtId="0" fontId="0" fillId="5" borderId="3" xfId="0" applyFill="1" applyBorder="1"/>
    <xf numFmtId="0" fontId="3" fillId="5" borderId="6" xfId="0" applyFont="1" applyFill="1" applyBorder="1"/>
    <xf numFmtId="0" fontId="3" fillId="5" borderId="7" xfId="0" applyFont="1" applyFill="1" applyBorder="1"/>
    <xf numFmtId="0" fontId="3" fillId="5" borderId="8" xfId="0" applyFont="1" applyFill="1" applyBorder="1"/>
    <xf numFmtId="165" fontId="3" fillId="0" borderId="9" xfId="1" applyNumberFormat="1" applyFont="1" applyFill="1" applyBorder="1" applyProtection="1"/>
    <xf numFmtId="0" fontId="3" fillId="5" borderId="16" xfId="0" applyFont="1" applyFill="1" applyBorder="1" applyAlignment="1">
      <alignment vertical="center"/>
    </xf>
    <xf numFmtId="0" fontId="20" fillId="5" borderId="16" xfId="0" applyFont="1" applyFill="1" applyBorder="1" applyAlignment="1">
      <alignment vertical="center"/>
    </xf>
    <xf numFmtId="0" fontId="3" fillId="5" borderId="0" xfId="0" applyFont="1" applyFill="1" applyBorder="1" applyAlignment="1">
      <alignment vertical="center"/>
    </xf>
    <xf numFmtId="0" fontId="3" fillId="5" borderId="17" xfId="0" applyFont="1" applyFill="1" applyBorder="1" applyAlignment="1">
      <alignment vertical="center"/>
    </xf>
    <xf numFmtId="0" fontId="3" fillId="5" borderId="4" xfId="0" applyFont="1" applyFill="1" applyBorder="1" applyAlignment="1">
      <alignment vertical="center"/>
    </xf>
    <xf numFmtId="0" fontId="3" fillId="5" borderId="5" xfId="0" applyFont="1" applyFill="1" applyBorder="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5" fillId="0" borderId="0" xfId="0" applyFont="1"/>
  </cellXfs>
  <cellStyles count="2">
    <cellStyle name="Currency" xfId="1" builtinId="4"/>
    <cellStyle name="Normal" xfId="0" builtinId="0"/>
  </cellStyles>
  <dxfs count="20">
    <dxf>
      <fill>
        <patternFill>
          <bgColor theme="7" tint="0.79998168889431442"/>
        </patternFill>
      </fill>
    </dxf>
    <dxf>
      <font>
        <b/>
        <i val="0"/>
        <strike val="0"/>
        <color rgb="FFFF0000"/>
      </font>
    </dxf>
    <dxf>
      <font>
        <b/>
        <i val="0"/>
        <strike val="0"/>
      </font>
    </dxf>
    <dxf>
      <fill>
        <patternFill>
          <bgColor theme="7" tint="0.39994506668294322"/>
        </patternFill>
      </fill>
    </dxf>
    <dxf>
      <font>
        <b/>
        <i val="0"/>
        <strike val="0"/>
        <color rgb="FFFF0000"/>
      </font>
    </dxf>
    <dxf>
      <font>
        <b/>
        <i val="0"/>
        <strike val="0"/>
      </font>
    </dxf>
    <dxf>
      <fill>
        <patternFill>
          <bgColor theme="7" tint="0.79998168889431442"/>
        </patternFill>
      </fill>
    </dxf>
    <dxf>
      <fill>
        <patternFill>
          <bgColor theme="7" tint="0.79998168889431442"/>
        </patternFill>
      </fill>
    </dxf>
    <dxf>
      <font>
        <b/>
        <i val="0"/>
        <strike val="0"/>
        <color rgb="FFFF0000"/>
      </font>
    </dxf>
    <dxf>
      <font>
        <b/>
        <i val="0"/>
        <strike val="0"/>
      </font>
    </dxf>
    <dxf>
      <fill>
        <patternFill>
          <bgColor theme="7" tint="0.79998168889431442"/>
        </patternFill>
      </fill>
    </dxf>
    <dxf>
      <fill>
        <patternFill>
          <bgColor theme="7" tint="0.79998168889431442"/>
        </patternFill>
      </fill>
    </dxf>
    <dxf>
      <font>
        <b/>
        <i val="0"/>
        <strike val="0"/>
        <color rgb="FFFF0000"/>
      </font>
    </dxf>
    <dxf>
      <font>
        <b/>
        <i val="0"/>
        <strike val="0"/>
      </font>
    </dxf>
    <dxf>
      <fill>
        <patternFill patternType="solid">
          <bgColor theme="7" tint="0.79998168889431442"/>
        </patternFill>
      </fill>
    </dxf>
    <dxf>
      <font>
        <b/>
        <i val="0"/>
        <strike val="0"/>
        <color rgb="FFFF0000"/>
      </font>
    </dxf>
    <dxf>
      <font>
        <b/>
        <i val="0"/>
        <strike val="0"/>
      </font>
    </dxf>
    <dxf>
      <fill>
        <patternFill>
          <bgColor theme="7" tint="0.79998168889431442"/>
        </patternFill>
      </fill>
    </dxf>
    <dxf>
      <font>
        <b/>
        <i val="0"/>
        <strike val="0"/>
        <color rgb="FFFF0000"/>
      </font>
    </dxf>
    <dxf>
      <font>
        <b/>
        <i val="0"/>
        <strike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12"/>
  <sheetViews>
    <sheetView tabSelected="1" workbookViewId="0">
      <selection activeCell="G11" sqref="G11"/>
    </sheetView>
  </sheetViews>
  <sheetFormatPr defaultRowHeight="14.4" x14ac:dyDescent="0.3"/>
  <cols>
    <col min="1" max="1" width="3.6640625" customWidth="1"/>
    <col min="2" max="2" width="16.88671875" customWidth="1"/>
    <col min="3" max="3" width="18.33203125" customWidth="1"/>
    <col min="12" max="12" width="14.6640625" customWidth="1"/>
  </cols>
  <sheetData>
    <row r="1" spans="2:14" ht="15" thickBot="1" x14ac:dyDescent="0.35"/>
    <row r="2" spans="2:14" ht="18" x14ac:dyDescent="0.35">
      <c r="B2" s="99" t="s">
        <v>86</v>
      </c>
      <c r="C2" s="100"/>
      <c r="D2" s="100"/>
      <c r="E2" s="100"/>
      <c r="F2" s="100"/>
      <c r="G2" s="100"/>
      <c r="H2" s="100"/>
      <c r="I2" s="101"/>
      <c r="J2" s="100"/>
      <c r="K2" s="100"/>
      <c r="L2" s="102"/>
      <c r="M2" s="1"/>
      <c r="N2" s="1"/>
    </row>
    <row r="3" spans="2:14" ht="37.200000000000003" customHeight="1" x14ac:dyDescent="0.3">
      <c r="B3" s="122" t="s">
        <v>0</v>
      </c>
      <c r="C3" s="103"/>
      <c r="D3" s="103"/>
      <c r="E3" s="103"/>
      <c r="F3" s="103"/>
      <c r="G3" s="103"/>
      <c r="H3" s="103"/>
      <c r="I3" s="104"/>
      <c r="J3" s="105"/>
      <c r="K3" s="105"/>
      <c r="L3" s="106"/>
      <c r="M3" s="1"/>
      <c r="N3" s="1"/>
    </row>
    <row r="4" spans="2:14" ht="18.600000000000001" thickBot="1" x14ac:dyDescent="0.4">
      <c r="B4" s="107" t="s">
        <v>85</v>
      </c>
      <c r="C4" s="108"/>
      <c r="D4" s="108"/>
      <c r="E4" s="108"/>
      <c r="F4" s="108"/>
      <c r="G4" s="108"/>
      <c r="H4" s="108"/>
      <c r="I4" s="109"/>
      <c r="J4" s="110"/>
      <c r="K4" s="110"/>
      <c r="L4" s="98"/>
      <c r="M4" s="1"/>
      <c r="N4" s="1"/>
    </row>
    <row r="6" spans="2:14" ht="18" x14ac:dyDescent="0.35">
      <c r="B6" s="3"/>
      <c r="C6" s="83" t="s">
        <v>107</v>
      </c>
    </row>
    <row r="7" spans="2:14" ht="21.75" customHeight="1" x14ac:dyDescent="0.3">
      <c r="B7" s="8" t="s">
        <v>6</v>
      </c>
      <c r="C7" s="120">
        <f>(Source_Fire!D29+Source_Fire!D37)</f>
        <v>0</v>
      </c>
    </row>
    <row r="8" spans="2:14" ht="15.6" x14ac:dyDescent="0.3">
      <c r="B8" s="8" t="s">
        <v>8</v>
      </c>
      <c r="C8" s="120">
        <f>(Source_Sewer!D15+Source_Sewer!D24)</f>
        <v>0</v>
      </c>
    </row>
    <row r="9" spans="2:14" ht="15.6" x14ac:dyDescent="0.3">
      <c r="B9" s="8" t="s">
        <v>10</v>
      </c>
      <c r="C9" s="120">
        <f>(Source_Transport!D31+Source_Transport!D51)</f>
        <v>0</v>
      </c>
    </row>
    <row r="10" spans="2:14" ht="15.6" x14ac:dyDescent="0.3">
      <c r="B10" s="8" t="s">
        <v>12</v>
      </c>
      <c r="C10" s="120">
        <f>(Source_Water!D15+Source_Water!D25)</f>
        <v>0</v>
      </c>
    </row>
    <row r="11" spans="2:14" ht="15.6" x14ac:dyDescent="0.3">
      <c r="B11" s="8"/>
      <c r="C11" s="85"/>
    </row>
    <row r="12" spans="2:14" ht="15.6" x14ac:dyDescent="0.3">
      <c r="B12" s="3" t="s">
        <v>104</v>
      </c>
      <c r="C12" s="95"/>
    </row>
  </sheetData>
  <sheetProtection algorithmName="SHA-512" hashValue="2YbINERUQ4GeSPRP6HKc5xr0i/4lSBxR6k8rhdED1oeLGLIxiA6QK9T0DwXQl7g9o/Pgu32dVvjOk6P7lDdXNw==" saltValue="aXhOIfTx3fN0Itzadr3PbQ==" spinCount="100000"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6"/>
  <sheetViews>
    <sheetView topLeftCell="A11" workbookViewId="0">
      <selection activeCell="B25" sqref="B25"/>
    </sheetView>
  </sheetViews>
  <sheetFormatPr defaultRowHeight="14.4" x14ac:dyDescent="0.3"/>
  <cols>
    <col min="1" max="1" width="2.88671875" customWidth="1"/>
    <col min="2" max="2" width="26.33203125" customWidth="1"/>
    <col min="3" max="3" width="30" customWidth="1"/>
    <col min="4" max="4" width="5.109375" customWidth="1"/>
    <col min="5" max="5" width="28.6640625" customWidth="1"/>
    <col min="6" max="6" width="30" customWidth="1"/>
  </cols>
  <sheetData>
    <row r="1" spans="2:6" ht="15" thickBot="1" x14ac:dyDescent="0.35"/>
    <row r="2" spans="2:6" ht="18" x14ac:dyDescent="0.35">
      <c r="B2" s="111" t="s">
        <v>105</v>
      </c>
      <c r="C2" s="100"/>
      <c r="D2" s="100"/>
      <c r="E2" s="100"/>
      <c r="F2" s="102"/>
    </row>
    <row r="3" spans="2:6" s="47" customFormat="1" ht="27.6" customHeight="1" x14ac:dyDescent="0.3">
      <c r="B3" s="121" t="s">
        <v>0</v>
      </c>
      <c r="C3" s="123"/>
      <c r="D3" s="123"/>
      <c r="E3" s="123"/>
      <c r="F3" s="124"/>
    </row>
    <row r="4" spans="2:6" ht="16.2" thickBot="1" x14ac:dyDescent="0.35">
      <c r="B4" s="112" t="s">
        <v>1</v>
      </c>
      <c r="C4" s="108"/>
      <c r="D4" s="108"/>
      <c r="E4" s="108"/>
      <c r="F4" s="113"/>
    </row>
    <row r="5" spans="2:6" s="47" customFormat="1" ht="15.6" x14ac:dyDescent="0.3">
      <c r="B5" s="48" t="s">
        <v>59</v>
      </c>
      <c r="C5" s="49"/>
      <c r="D5" s="49"/>
      <c r="E5" s="49"/>
      <c r="F5" s="49"/>
    </row>
    <row r="6" spans="2:6" ht="18" x14ac:dyDescent="0.35">
      <c r="B6" s="50" t="s">
        <v>60</v>
      </c>
      <c r="C6" s="51"/>
      <c r="D6" s="51"/>
      <c r="E6" s="50" t="s">
        <v>61</v>
      </c>
      <c r="F6" s="51"/>
    </row>
    <row r="7" spans="2:6" ht="54" x14ac:dyDescent="0.3">
      <c r="B7" s="52" t="s">
        <v>62</v>
      </c>
      <c r="C7" s="53" t="s">
        <v>63</v>
      </c>
      <c r="D7" s="54"/>
      <c r="E7" s="52" t="s">
        <v>64</v>
      </c>
      <c r="F7" s="53" t="s">
        <v>63</v>
      </c>
    </row>
    <row r="8" spans="2:6" ht="15.6" x14ac:dyDescent="0.3">
      <c r="B8" s="55">
        <v>0</v>
      </c>
      <c r="C8" s="56" t="s">
        <v>65</v>
      </c>
      <c r="D8" s="57"/>
      <c r="E8" s="55">
        <v>0</v>
      </c>
      <c r="F8" s="56" t="s">
        <v>65</v>
      </c>
    </row>
    <row r="9" spans="2:6" ht="15.6" x14ac:dyDescent="0.3">
      <c r="B9" s="55">
        <v>0</v>
      </c>
      <c r="C9" s="58" t="s">
        <v>66</v>
      </c>
      <c r="D9" s="59"/>
      <c r="E9" s="55">
        <v>0</v>
      </c>
      <c r="F9" s="58" t="s">
        <v>66</v>
      </c>
    </row>
    <row r="10" spans="2:6" ht="15.6" x14ac:dyDescent="0.3">
      <c r="B10" s="55">
        <v>0</v>
      </c>
      <c r="C10" s="58" t="s">
        <v>67</v>
      </c>
      <c r="D10" s="59"/>
      <c r="E10" s="55">
        <v>0</v>
      </c>
      <c r="F10" s="58" t="s">
        <v>67</v>
      </c>
    </row>
    <row r="11" spans="2:6" ht="15.6" x14ac:dyDescent="0.3">
      <c r="B11" s="55">
        <v>0</v>
      </c>
      <c r="C11" s="58" t="s">
        <v>68</v>
      </c>
      <c r="D11" s="59"/>
      <c r="E11" s="55">
        <v>0</v>
      </c>
      <c r="F11" s="58" t="s">
        <v>68</v>
      </c>
    </row>
    <row r="12" spans="2:6" ht="15.6" x14ac:dyDescent="0.3">
      <c r="B12" s="55">
        <v>0</v>
      </c>
      <c r="C12" s="58" t="s">
        <v>69</v>
      </c>
      <c r="D12" s="59"/>
      <c r="E12" s="55">
        <v>0</v>
      </c>
      <c r="F12" s="58" t="s">
        <v>69</v>
      </c>
    </row>
    <row r="13" spans="2:6" ht="15.6" x14ac:dyDescent="0.3">
      <c r="B13" s="55">
        <v>0</v>
      </c>
      <c r="C13" s="58" t="s">
        <v>70</v>
      </c>
      <c r="D13" s="59"/>
      <c r="E13" s="55">
        <v>0</v>
      </c>
      <c r="F13" s="58" t="s">
        <v>70</v>
      </c>
    </row>
    <row r="14" spans="2:6" ht="15.6" x14ac:dyDescent="0.3">
      <c r="B14" s="55">
        <v>0</v>
      </c>
      <c r="C14" s="58" t="s">
        <v>71</v>
      </c>
      <c r="D14" s="59"/>
      <c r="E14" s="55">
        <v>0</v>
      </c>
      <c r="F14" s="58" t="s">
        <v>71</v>
      </c>
    </row>
    <row r="15" spans="2:6" ht="15.6" x14ac:dyDescent="0.3">
      <c r="B15" s="55">
        <v>0</v>
      </c>
      <c r="C15" s="58" t="s">
        <v>72</v>
      </c>
      <c r="D15" s="59"/>
      <c r="E15" s="55">
        <v>0</v>
      </c>
      <c r="F15" s="58" t="s">
        <v>72</v>
      </c>
    </row>
    <row r="16" spans="2:6" ht="15.6" x14ac:dyDescent="0.3">
      <c r="B16" s="55">
        <v>0</v>
      </c>
      <c r="C16" s="58" t="s">
        <v>73</v>
      </c>
      <c r="D16" s="59"/>
      <c r="E16" s="55">
        <v>0</v>
      </c>
      <c r="F16" s="58" t="s">
        <v>73</v>
      </c>
    </row>
    <row r="17" spans="2:6" ht="15.6" x14ac:dyDescent="0.3">
      <c r="B17" s="55">
        <v>0</v>
      </c>
      <c r="C17" s="58" t="s">
        <v>74</v>
      </c>
      <c r="D17" s="59"/>
      <c r="E17" s="55">
        <v>0</v>
      </c>
      <c r="F17" s="58" t="s">
        <v>74</v>
      </c>
    </row>
    <row r="18" spans="2:6" ht="18" x14ac:dyDescent="0.3">
      <c r="B18" s="60"/>
      <c r="C18" s="51"/>
      <c r="D18" s="59"/>
      <c r="E18" s="55">
        <v>0</v>
      </c>
      <c r="F18" s="58" t="s">
        <v>75</v>
      </c>
    </row>
    <row r="19" spans="2:6" ht="18" x14ac:dyDescent="0.3">
      <c r="B19" s="60"/>
      <c r="C19" s="51"/>
      <c r="D19" s="51"/>
      <c r="E19" s="60"/>
      <c r="F19" s="51"/>
    </row>
    <row r="20" spans="2:6" ht="54" x14ac:dyDescent="0.35">
      <c r="B20" s="52" t="s">
        <v>76</v>
      </c>
      <c r="C20" s="61" t="s">
        <v>63</v>
      </c>
      <c r="D20" s="54"/>
      <c r="E20" s="16" t="s">
        <v>108</v>
      </c>
      <c r="F20" s="54"/>
    </row>
    <row r="21" spans="2:6" ht="18" x14ac:dyDescent="0.35">
      <c r="B21" s="55">
        <v>0</v>
      </c>
      <c r="C21" s="79" t="s">
        <v>65</v>
      </c>
      <c r="D21" s="59"/>
      <c r="E21" s="51"/>
      <c r="F21" s="62" t="s">
        <v>4</v>
      </c>
    </row>
    <row r="22" spans="2:6" ht="15.6" x14ac:dyDescent="0.3">
      <c r="B22" s="55">
        <v>0</v>
      </c>
      <c r="C22" s="80" t="s">
        <v>66</v>
      </c>
      <c r="D22" s="59"/>
      <c r="E22" s="63" t="s">
        <v>6</v>
      </c>
      <c r="F22" s="86">
        <f>Source_Fire!D29</f>
        <v>0</v>
      </c>
    </row>
    <row r="23" spans="2:6" ht="15.6" x14ac:dyDescent="0.3">
      <c r="B23" s="55">
        <v>0</v>
      </c>
      <c r="C23" s="80" t="s">
        <v>67</v>
      </c>
      <c r="D23" s="59"/>
      <c r="E23" s="63" t="s">
        <v>8</v>
      </c>
      <c r="F23" s="86">
        <f>Source_Sewer!D15</f>
        <v>0</v>
      </c>
    </row>
    <row r="24" spans="2:6" ht="15.6" x14ac:dyDescent="0.3">
      <c r="B24" s="55">
        <v>0</v>
      </c>
      <c r="C24" s="80" t="s">
        <v>68</v>
      </c>
      <c r="D24" s="59"/>
      <c r="E24" s="63" t="s">
        <v>10</v>
      </c>
      <c r="F24" s="86">
        <f>Source_Transport!D31</f>
        <v>0</v>
      </c>
    </row>
    <row r="25" spans="2:6" ht="15.6" x14ac:dyDescent="0.3">
      <c r="B25" s="55">
        <v>0</v>
      </c>
      <c r="C25" s="80" t="s">
        <v>69</v>
      </c>
      <c r="D25" s="59"/>
      <c r="E25" s="63" t="s">
        <v>12</v>
      </c>
      <c r="F25" s="86">
        <f>Source_Water!D15</f>
        <v>0</v>
      </c>
    </row>
    <row r="26" spans="2:6" ht="15.6" x14ac:dyDescent="0.3">
      <c r="B26" s="55">
        <v>0</v>
      </c>
      <c r="C26" s="80" t="s">
        <v>70</v>
      </c>
      <c r="D26" s="59"/>
      <c r="E26" s="63"/>
      <c r="F26" s="87"/>
    </row>
    <row r="27" spans="2:6" ht="15.6" x14ac:dyDescent="0.3">
      <c r="B27" s="55">
        <v>0</v>
      </c>
      <c r="C27" s="80" t="s">
        <v>71</v>
      </c>
      <c r="D27" s="59"/>
      <c r="E27" s="96" t="s">
        <v>104</v>
      </c>
      <c r="F27" s="96"/>
    </row>
    <row r="28" spans="2:6" ht="15.6" x14ac:dyDescent="0.3">
      <c r="B28" s="55">
        <v>0</v>
      </c>
      <c r="C28" s="80" t="s">
        <v>72</v>
      </c>
      <c r="D28" s="59"/>
      <c r="E28" s="96"/>
      <c r="F28" s="96"/>
    </row>
    <row r="29" spans="2:6" ht="15.6" x14ac:dyDescent="0.3">
      <c r="B29" s="55">
        <v>0</v>
      </c>
      <c r="C29" s="80" t="s">
        <v>73</v>
      </c>
      <c r="D29" s="59"/>
      <c r="E29" s="64"/>
      <c r="F29" s="59"/>
    </row>
    <row r="30" spans="2:6" ht="15.6" x14ac:dyDescent="0.3">
      <c r="B30" s="55">
        <v>0</v>
      </c>
      <c r="C30" s="80" t="s">
        <v>74</v>
      </c>
      <c r="D30" s="59"/>
      <c r="E30" s="64" t="s">
        <v>109</v>
      </c>
      <c r="F30" s="59"/>
    </row>
    <row r="31" spans="2:6" ht="15.6" x14ac:dyDescent="0.3">
      <c r="B31" s="55">
        <v>0</v>
      </c>
      <c r="C31" s="80" t="s">
        <v>75</v>
      </c>
      <c r="D31" s="59"/>
      <c r="E31" s="64"/>
      <c r="F31" s="59"/>
    </row>
    <row r="32" spans="2:6" ht="15.6" x14ac:dyDescent="0.3">
      <c r="B32" s="64"/>
      <c r="C32" s="59"/>
      <c r="D32" s="59"/>
      <c r="E32" s="64"/>
      <c r="F32" s="59"/>
    </row>
    <row r="33" spans="2:6" x14ac:dyDescent="0.3">
      <c r="B33" s="82"/>
      <c r="C33" s="82"/>
      <c r="D33" s="82"/>
      <c r="E33" s="82"/>
      <c r="F33" s="82"/>
    </row>
    <row r="34" spans="2:6" ht="15.6" x14ac:dyDescent="0.3">
      <c r="B34" s="55">
        <v>1</v>
      </c>
      <c r="C34" s="59" t="s">
        <v>98</v>
      </c>
      <c r="D34" s="82"/>
      <c r="E34" s="82"/>
      <c r="F34" s="82"/>
    </row>
    <row r="36" spans="2:6" ht="15.6" x14ac:dyDescent="0.3">
      <c r="C36" s="11"/>
    </row>
  </sheetData>
  <sheetProtection algorithmName="SHA-512" hashValue="Fxm+ix00I5qJ1iHYlgbyQfvu8SzKLq8XQ/54kF6jTJspENPtt0jwA8533p8Nl2iS58xHf3aKYQ8f2LIRKQLvlw==" saltValue="sTsehTIwSbZHwG/tyGE8Lg==" spinCount="100000" sheet="1" objects="1" scenarios="1" selectLockedCells="1"/>
  <mergeCells count="1">
    <mergeCell ref="E27:F28"/>
  </mergeCells>
  <conditionalFormatting sqref="B8:B17">
    <cfRule type="cellIs" dxfId="19" priority="9" operator="greaterThan">
      <formula>0</formula>
    </cfRule>
    <cfRule type="cellIs" dxfId="18" priority="10" operator="lessThan">
      <formula>0</formula>
    </cfRule>
  </conditionalFormatting>
  <conditionalFormatting sqref="B8:B17">
    <cfRule type="cellIs" dxfId="17" priority="8" operator="notEqual">
      <formula>0</formula>
    </cfRule>
  </conditionalFormatting>
  <conditionalFormatting sqref="E8:E18">
    <cfRule type="cellIs" dxfId="16" priority="6" operator="greaterThan">
      <formula>0</formula>
    </cfRule>
    <cfRule type="cellIs" dxfId="15" priority="7" operator="lessThan">
      <formula>0</formula>
    </cfRule>
  </conditionalFormatting>
  <conditionalFormatting sqref="E8:E18">
    <cfRule type="cellIs" dxfId="14" priority="5" operator="notEqual">
      <formula>0</formula>
    </cfRule>
  </conditionalFormatting>
  <conditionalFormatting sqref="B21:B31">
    <cfRule type="cellIs" dxfId="13" priority="3" operator="greaterThan">
      <formula>0</formula>
    </cfRule>
    <cfRule type="cellIs" dxfId="12" priority="4" operator="lessThan">
      <formula>0</formula>
    </cfRule>
  </conditionalFormatting>
  <conditionalFormatting sqref="B21:B31">
    <cfRule type="cellIs" dxfId="11" priority="2" operator="notEqual">
      <formula>0</formula>
    </cfRule>
  </conditionalFormatting>
  <conditionalFormatting sqref="B34">
    <cfRule type="cellIs" dxfId="10" priority="1" operator="notEqual">
      <formula>1</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43"/>
  <sheetViews>
    <sheetView topLeftCell="A7" workbookViewId="0">
      <selection activeCell="B7" sqref="B7"/>
    </sheetView>
  </sheetViews>
  <sheetFormatPr defaultColWidth="9.109375" defaultRowHeight="14.4" x14ac:dyDescent="0.3"/>
  <cols>
    <col min="1" max="1" width="2.88671875" style="2" customWidth="1"/>
    <col min="2" max="2" width="15.5546875" style="2" customWidth="1"/>
    <col min="3" max="3" width="14.6640625" style="2" customWidth="1"/>
    <col min="4" max="4" width="25.6640625" style="2" customWidth="1"/>
    <col min="5" max="5" width="9.109375" style="2"/>
    <col min="6" max="6" width="18.44140625" style="2" customWidth="1"/>
    <col min="7" max="7" width="20" style="2" customWidth="1"/>
    <col min="8" max="8" width="14.33203125" style="2" customWidth="1"/>
    <col min="9" max="9" width="10" style="2" customWidth="1"/>
    <col min="10" max="16384" width="9.109375" style="2"/>
  </cols>
  <sheetData>
    <row r="2" spans="2:10" ht="18" x14ac:dyDescent="0.35">
      <c r="B2" s="114" t="s">
        <v>106</v>
      </c>
      <c r="C2" s="115"/>
      <c r="D2" s="115"/>
      <c r="E2" s="115"/>
      <c r="F2" s="115"/>
      <c r="G2" s="115"/>
      <c r="H2" s="115"/>
      <c r="I2" s="116"/>
      <c r="J2" s="1"/>
    </row>
    <row r="3" spans="2:10" s="128" customFormat="1" ht="31.2" customHeight="1" x14ac:dyDescent="0.3">
      <c r="B3" s="125" t="s">
        <v>0</v>
      </c>
      <c r="C3" s="123"/>
      <c r="D3" s="123"/>
      <c r="E3" s="123"/>
      <c r="F3" s="123"/>
      <c r="G3" s="123"/>
      <c r="H3" s="123"/>
      <c r="I3" s="126"/>
      <c r="J3" s="127"/>
    </row>
    <row r="4" spans="2:10" ht="15.6" x14ac:dyDescent="0.3">
      <c r="B4" s="117" t="s">
        <v>1</v>
      </c>
      <c r="C4" s="118"/>
      <c r="D4" s="118"/>
      <c r="E4" s="118"/>
      <c r="F4" s="118"/>
      <c r="G4" s="118"/>
      <c r="H4" s="118"/>
      <c r="I4" s="119"/>
      <c r="J4" s="1"/>
    </row>
    <row r="5" spans="2:10" ht="15.6" x14ac:dyDescent="0.3">
      <c r="B5" s="3"/>
      <c r="C5" s="3"/>
      <c r="D5" s="3"/>
      <c r="E5" s="3"/>
      <c r="F5" s="3"/>
      <c r="G5" s="3"/>
      <c r="H5" s="3"/>
      <c r="I5" s="3"/>
      <c r="J5" s="1"/>
    </row>
    <row r="6" spans="2:10" ht="36" x14ac:dyDescent="0.35">
      <c r="B6" s="4" t="s">
        <v>2</v>
      </c>
      <c r="C6" s="94" t="s">
        <v>3</v>
      </c>
      <c r="D6" s="94"/>
      <c r="E6" s="3"/>
      <c r="F6" s="3"/>
      <c r="G6" s="5" t="s">
        <v>108</v>
      </c>
      <c r="H6" s="3"/>
      <c r="I6" s="6"/>
      <c r="J6" s="1"/>
    </row>
    <row r="7" spans="2:10" ht="15.6" x14ac:dyDescent="0.3">
      <c r="B7" s="7">
        <v>0</v>
      </c>
      <c r="C7" s="92" t="s">
        <v>5</v>
      </c>
      <c r="D7" s="92"/>
      <c r="E7" s="3"/>
      <c r="F7" s="8" t="s">
        <v>6</v>
      </c>
      <c r="G7" s="91">
        <f>Source_Fire!D37</f>
        <v>0</v>
      </c>
      <c r="H7" s="3"/>
      <c r="I7" s="3"/>
      <c r="J7" s="1"/>
    </row>
    <row r="8" spans="2:10" ht="15.6" x14ac:dyDescent="0.3">
      <c r="B8" s="7">
        <v>0</v>
      </c>
      <c r="C8" s="92" t="s">
        <v>7</v>
      </c>
      <c r="D8" s="92"/>
      <c r="E8" s="3"/>
      <c r="F8" s="8" t="s">
        <v>8</v>
      </c>
      <c r="G8" s="84">
        <f>Source_Sewer!D24</f>
        <v>0</v>
      </c>
      <c r="H8" s="3"/>
      <c r="I8" s="3"/>
      <c r="J8" s="1"/>
    </row>
    <row r="9" spans="2:10" ht="15.6" x14ac:dyDescent="0.3">
      <c r="B9" s="7">
        <v>0</v>
      </c>
      <c r="C9" s="9" t="s">
        <v>9</v>
      </c>
      <c r="D9" s="9"/>
      <c r="E9" s="3"/>
      <c r="F9" s="8" t="s">
        <v>10</v>
      </c>
      <c r="G9" s="84">
        <f>Source_Transport!D51</f>
        <v>0</v>
      </c>
      <c r="H9" s="3"/>
      <c r="I9" s="3"/>
      <c r="J9" s="1"/>
    </row>
    <row r="10" spans="2:10" ht="15.6" x14ac:dyDescent="0.3">
      <c r="B10" s="7">
        <v>0</v>
      </c>
      <c r="C10" s="9" t="s">
        <v>11</v>
      </c>
      <c r="D10" s="9"/>
      <c r="E10" s="3"/>
      <c r="F10" s="8" t="s">
        <v>12</v>
      </c>
      <c r="G10" s="84">
        <f>Source_Water!D25</f>
        <v>0</v>
      </c>
      <c r="H10" s="3"/>
      <c r="I10" s="3"/>
      <c r="J10" s="1"/>
    </row>
    <row r="11" spans="2:10" ht="15.6" x14ac:dyDescent="0.3">
      <c r="B11" s="7">
        <v>0</v>
      </c>
      <c r="C11" s="9" t="s">
        <v>13</v>
      </c>
      <c r="D11" s="9"/>
      <c r="E11" s="3"/>
      <c r="F11" s="8"/>
      <c r="G11" s="85"/>
      <c r="H11" s="3"/>
      <c r="I11" s="3"/>
      <c r="J11" s="1"/>
    </row>
    <row r="12" spans="2:10" ht="15.6" x14ac:dyDescent="0.3">
      <c r="B12" s="7">
        <v>0</v>
      </c>
      <c r="C12" s="9" t="s">
        <v>14</v>
      </c>
      <c r="D12" s="9"/>
      <c r="E12" s="3"/>
      <c r="F12" s="97" t="s">
        <v>104</v>
      </c>
      <c r="G12" s="97"/>
      <c r="H12" s="3"/>
      <c r="I12" s="3"/>
      <c r="J12" s="1"/>
    </row>
    <row r="13" spans="2:10" ht="15.6" x14ac:dyDescent="0.3">
      <c r="B13" s="7">
        <v>0</v>
      </c>
      <c r="C13" s="92" t="s">
        <v>15</v>
      </c>
      <c r="D13" s="92"/>
      <c r="E13" s="3"/>
      <c r="F13" s="97"/>
      <c r="G13" s="97"/>
      <c r="H13" s="3"/>
      <c r="I13" s="3"/>
      <c r="J13" s="1"/>
    </row>
    <row r="14" spans="2:10" ht="15.6" x14ac:dyDescent="0.3">
      <c r="B14" s="7">
        <v>0</v>
      </c>
      <c r="C14" s="92" t="s">
        <v>16</v>
      </c>
      <c r="D14" s="92"/>
      <c r="E14" s="3"/>
      <c r="F14" s="3"/>
      <c r="G14" s="10"/>
      <c r="H14" s="3"/>
      <c r="I14" s="3"/>
      <c r="J14" s="1"/>
    </row>
    <row r="15" spans="2:10" ht="15.6" x14ac:dyDescent="0.3">
      <c r="B15" s="7">
        <v>0</v>
      </c>
      <c r="C15" s="92" t="s">
        <v>17</v>
      </c>
      <c r="D15" s="92"/>
      <c r="E15" s="3"/>
      <c r="F15" s="3" t="s">
        <v>109</v>
      </c>
      <c r="G15" s="3"/>
      <c r="H15" s="3"/>
      <c r="I15" s="3"/>
      <c r="J15" s="1"/>
    </row>
    <row r="16" spans="2:10" ht="15.6" x14ac:dyDescent="0.3">
      <c r="B16" s="7">
        <v>0</v>
      </c>
      <c r="C16" s="92" t="s">
        <v>18</v>
      </c>
      <c r="D16" s="92"/>
      <c r="E16" s="3"/>
      <c r="F16" s="3"/>
      <c r="G16" s="3"/>
      <c r="H16" s="3"/>
      <c r="I16" s="3"/>
      <c r="J16" s="1"/>
    </row>
    <row r="17" spans="2:10" ht="15.6" x14ac:dyDescent="0.3">
      <c r="B17" s="7">
        <v>0</v>
      </c>
      <c r="C17" s="92" t="s">
        <v>19</v>
      </c>
      <c r="D17" s="92"/>
      <c r="E17" s="3"/>
      <c r="F17" s="3"/>
      <c r="G17" s="3"/>
      <c r="H17" s="3"/>
      <c r="I17" s="3"/>
      <c r="J17" s="1"/>
    </row>
    <row r="18" spans="2:10" ht="15.6" x14ac:dyDescent="0.3">
      <c r="B18" s="7">
        <v>0</v>
      </c>
      <c r="C18" s="9" t="s">
        <v>20</v>
      </c>
      <c r="D18" s="9"/>
      <c r="E18" s="3"/>
      <c r="F18" s="3"/>
      <c r="G18" s="3"/>
      <c r="H18" s="3"/>
      <c r="I18" s="3"/>
      <c r="J18" s="1"/>
    </row>
    <row r="19" spans="2:10" ht="15.6" x14ac:dyDescent="0.3">
      <c r="B19" s="7">
        <v>0</v>
      </c>
      <c r="C19" s="9" t="s">
        <v>21</v>
      </c>
      <c r="D19" s="9"/>
      <c r="E19" s="3"/>
      <c r="F19" s="11"/>
      <c r="G19" s="3"/>
      <c r="H19" s="3"/>
      <c r="I19" s="3"/>
      <c r="J19" s="1"/>
    </row>
    <row r="20" spans="2:10" ht="15.6" x14ac:dyDescent="0.3">
      <c r="B20" s="7">
        <v>0</v>
      </c>
      <c r="C20" s="9" t="s">
        <v>22</v>
      </c>
      <c r="D20" s="9"/>
      <c r="E20" s="3"/>
      <c r="F20" s="3"/>
      <c r="G20" s="3"/>
      <c r="H20" s="3"/>
      <c r="I20" s="3"/>
      <c r="J20" s="1"/>
    </row>
    <row r="21" spans="2:10" ht="15.6" x14ac:dyDescent="0.3">
      <c r="B21" s="12"/>
      <c r="C21" s="9"/>
      <c r="D21" s="9"/>
      <c r="E21" s="3"/>
      <c r="F21" s="3"/>
      <c r="G21" s="3"/>
      <c r="H21" s="3"/>
      <c r="I21" s="3"/>
      <c r="J21" s="1"/>
    </row>
    <row r="22" spans="2:10" ht="15.6" x14ac:dyDescent="0.3">
      <c r="B22" s="7">
        <v>1</v>
      </c>
      <c r="C22" s="13" t="s">
        <v>99</v>
      </c>
      <c r="D22" s="13"/>
      <c r="E22" s="3"/>
      <c r="F22" s="3"/>
      <c r="G22" s="3"/>
      <c r="H22" s="3"/>
      <c r="I22" s="3"/>
      <c r="J22" s="1"/>
    </row>
    <row r="23" spans="2:10" ht="15.6" x14ac:dyDescent="0.3">
      <c r="B23" s="14"/>
      <c r="C23" s="15"/>
      <c r="D23" s="15"/>
      <c r="E23" s="3"/>
      <c r="F23" s="3"/>
      <c r="G23" s="3"/>
      <c r="H23" s="3"/>
      <c r="I23" s="3"/>
      <c r="J23" s="1"/>
    </row>
    <row r="24" spans="2:10" ht="15.6" x14ac:dyDescent="0.3">
      <c r="B24" s="3"/>
      <c r="C24" s="3"/>
      <c r="D24" s="3"/>
      <c r="E24" s="3"/>
      <c r="F24" s="3"/>
      <c r="G24" s="3"/>
      <c r="H24" s="3"/>
      <c r="I24" s="3"/>
      <c r="J24" s="1"/>
    </row>
    <row r="25" spans="2:10" ht="36" x14ac:dyDescent="0.35">
      <c r="B25" s="16" t="s">
        <v>23</v>
      </c>
      <c r="C25" s="93" t="s">
        <v>24</v>
      </c>
      <c r="D25" s="93"/>
      <c r="E25" s="3"/>
      <c r="F25" s="17" t="s">
        <v>2</v>
      </c>
      <c r="G25" s="18" t="s">
        <v>6</v>
      </c>
      <c r="H25" s="18"/>
      <c r="I25" s="3"/>
      <c r="J25" s="1"/>
    </row>
    <row r="26" spans="2:10" ht="15.6" x14ac:dyDescent="0.3">
      <c r="B26" s="19">
        <v>0</v>
      </c>
      <c r="C26" s="20">
        <v>0.75</v>
      </c>
      <c r="D26" s="21"/>
      <c r="E26" s="1"/>
      <c r="F26" s="22">
        <v>0</v>
      </c>
      <c r="G26" s="23" t="s">
        <v>25</v>
      </c>
      <c r="H26" s="23"/>
      <c r="I26" s="1"/>
      <c r="J26" s="1"/>
    </row>
    <row r="27" spans="2:10" ht="15.6" x14ac:dyDescent="0.3">
      <c r="B27" s="19">
        <v>0</v>
      </c>
      <c r="C27" s="20">
        <v>1</v>
      </c>
      <c r="D27" s="21"/>
      <c r="E27" s="1"/>
      <c r="F27" s="22">
        <v>0</v>
      </c>
      <c r="G27" s="23" t="s">
        <v>26</v>
      </c>
      <c r="H27" s="23"/>
      <c r="I27" s="1"/>
      <c r="J27" s="1"/>
    </row>
    <row r="28" spans="2:10" ht="15.6" x14ac:dyDescent="0.3">
      <c r="B28" s="19">
        <v>0</v>
      </c>
      <c r="C28" s="20">
        <v>1.5</v>
      </c>
      <c r="D28" s="21"/>
      <c r="E28" s="1"/>
      <c r="F28" s="22">
        <v>0</v>
      </c>
      <c r="G28" s="23" t="s">
        <v>27</v>
      </c>
      <c r="H28" s="23"/>
      <c r="I28" s="1"/>
      <c r="J28" s="1"/>
    </row>
    <row r="29" spans="2:10" ht="15.6" x14ac:dyDescent="0.3">
      <c r="B29" s="19">
        <v>0</v>
      </c>
      <c r="C29" s="20">
        <v>2</v>
      </c>
      <c r="D29" s="21"/>
      <c r="E29" s="1"/>
      <c r="F29" s="22">
        <v>0</v>
      </c>
      <c r="G29" s="23" t="s">
        <v>28</v>
      </c>
      <c r="H29" s="23"/>
      <c r="I29" s="1"/>
      <c r="J29" s="1"/>
    </row>
    <row r="30" spans="2:10" x14ac:dyDescent="0.3">
      <c r="B30" s="24">
        <v>0</v>
      </c>
      <c r="C30" s="20">
        <v>3</v>
      </c>
      <c r="D30" s="21"/>
      <c r="E30" s="1"/>
      <c r="F30" s="1"/>
      <c r="G30" s="1"/>
      <c r="H30" s="1"/>
      <c r="I30" s="1"/>
      <c r="J30" s="1"/>
    </row>
    <row r="31" spans="2:10" x14ac:dyDescent="0.3">
      <c r="B31" s="1" t="s">
        <v>29</v>
      </c>
      <c r="C31" s="1"/>
      <c r="D31" s="1"/>
      <c r="E31" s="1"/>
      <c r="F31" s="1"/>
      <c r="G31" s="1"/>
      <c r="H31" s="1"/>
      <c r="I31" s="1"/>
      <c r="J31" s="1"/>
    </row>
    <row r="32" spans="2:10" x14ac:dyDescent="0.3">
      <c r="E32" s="1"/>
      <c r="F32" s="1"/>
      <c r="G32" s="1"/>
      <c r="H32" s="1"/>
      <c r="I32" s="1"/>
      <c r="J32" s="1"/>
    </row>
    <row r="33" spans="2:10" x14ac:dyDescent="0.3">
      <c r="E33" s="1"/>
      <c r="F33" s="1"/>
      <c r="G33" s="1"/>
      <c r="H33" s="1"/>
      <c r="I33" s="1"/>
      <c r="J33" s="1"/>
    </row>
    <row r="34" spans="2:10" x14ac:dyDescent="0.3">
      <c r="E34" s="1"/>
      <c r="F34" s="1"/>
      <c r="G34" s="1"/>
      <c r="H34" s="1"/>
      <c r="I34" s="1"/>
      <c r="J34" s="1"/>
    </row>
    <row r="35" spans="2:10" x14ac:dyDescent="0.3">
      <c r="E35" s="1"/>
      <c r="F35" s="1"/>
      <c r="G35" s="1"/>
      <c r="H35" s="1"/>
      <c r="I35" s="1"/>
      <c r="J35" s="1"/>
    </row>
    <row r="36" spans="2:10" ht="15.6" x14ac:dyDescent="0.3">
      <c r="D36" s="25"/>
      <c r="E36" s="1"/>
      <c r="F36" s="1"/>
      <c r="G36" s="1"/>
      <c r="H36" s="1"/>
      <c r="I36" s="1"/>
      <c r="J36" s="1"/>
    </row>
    <row r="37" spans="2:10" x14ac:dyDescent="0.3">
      <c r="B37" s="1"/>
      <c r="C37" s="1"/>
      <c r="D37" s="1"/>
      <c r="E37" s="1"/>
      <c r="F37" s="1"/>
      <c r="G37" s="1"/>
      <c r="H37" s="1"/>
      <c r="I37" s="1"/>
      <c r="J37" s="1"/>
    </row>
    <row r="38" spans="2:10" x14ac:dyDescent="0.3">
      <c r="B38" s="1"/>
      <c r="C38" s="1"/>
      <c r="D38" s="1"/>
      <c r="E38" s="1"/>
      <c r="F38" s="1"/>
      <c r="G38" s="1"/>
      <c r="H38" s="1"/>
      <c r="I38" s="1"/>
      <c r="J38" s="1"/>
    </row>
    <row r="39" spans="2:10" x14ac:dyDescent="0.3">
      <c r="B39" s="1"/>
      <c r="C39" s="1"/>
      <c r="D39" s="1"/>
      <c r="E39" s="1"/>
      <c r="F39" s="1"/>
      <c r="G39" s="1"/>
      <c r="H39" s="1"/>
      <c r="I39" s="1"/>
      <c r="J39" s="1"/>
    </row>
    <row r="40" spans="2:10" x14ac:dyDescent="0.3">
      <c r="B40" s="1"/>
      <c r="C40" s="1"/>
      <c r="D40" s="1"/>
      <c r="E40" s="1"/>
      <c r="F40" s="1"/>
      <c r="G40" s="1"/>
      <c r="H40" s="1"/>
      <c r="I40" s="1"/>
      <c r="J40" s="1"/>
    </row>
    <row r="41" spans="2:10" x14ac:dyDescent="0.3">
      <c r="B41" s="1"/>
      <c r="C41" s="1"/>
      <c r="D41" s="1"/>
      <c r="E41" s="1"/>
      <c r="F41" s="1"/>
      <c r="G41" s="1"/>
      <c r="H41" s="1"/>
      <c r="I41" s="1"/>
      <c r="J41" s="1"/>
    </row>
    <row r="42" spans="2:10" x14ac:dyDescent="0.3">
      <c r="B42" s="1"/>
      <c r="C42" s="1"/>
      <c r="D42" s="1"/>
      <c r="E42" s="1"/>
      <c r="F42" s="1"/>
      <c r="G42" s="1"/>
      <c r="H42" s="1"/>
      <c r="I42" s="1"/>
      <c r="J42" s="1"/>
    </row>
    <row r="43" spans="2:10" x14ac:dyDescent="0.3">
      <c r="B43" s="1"/>
      <c r="C43" s="1"/>
      <c r="D43" s="1"/>
      <c r="E43" s="1"/>
      <c r="F43" s="1"/>
      <c r="G43" s="1"/>
      <c r="H43" s="1"/>
      <c r="I43" s="1"/>
      <c r="J43" s="1"/>
    </row>
  </sheetData>
  <sheetProtection algorithmName="SHA-512" hashValue="cLFt+P+t27WbwQaFu1NXCsJIfrHIeBcM+UAbxca15yEmXJSJhzrGSEwcySjiTB1pc4hyO/q6YGxW7D6D3yMzcg==" saltValue="fZg7iL14HyIPH0c1r+QClQ==" spinCount="100000" sheet="1" objects="1" scenarios="1" selectLockedCells="1"/>
  <mergeCells count="10">
    <mergeCell ref="F12:G13"/>
    <mergeCell ref="C16:D16"/>
    <mergeCell ref="C17:D17"/>
    <mergeCell ref="C25:D25"/>
    <mergeCell ref="C6:D6"/>
    <mergeCell ref="C7:D7"/>
    <mergeCell ref="C8:D8"/>
    <mergeCell ref="C13:D13"/>
    <mergeCell ref="C14:D14"/>
    <mergeCell ref="C15:D15"/>
  </mergeCells>
  <conditionalFormatting sqref="B7:B20">
    <cfRule type="cellIs" dxfId="9" priority="10" operator="greaterThan">
      <formula>0</formula>
    </cfRule>
    <cfRule type="cellIs" dxfId="8" priority="11" operator="lessThan">
      <formula>0</formula>
    </cfRule>
  </conditionalFormatting>
  <conditionalFormatting sqref="B7:B20">
    <cfRule type="cellIs" dxfId="7" priority="9" operator="notEqual">
      <formula>0</formula>
    </cfRule>
  </conditionalFormatting>
  <conditionalFormatting sqref="B22">
    <cfRule type="cellIs" dxfId="6" priority="7" operator="notEqual">
      <formula>1</formula>
    </cfRule>
    <cfRule type="cellIs" priority="8" operator="notEqual">
      <formula>1</formula>
    </cfRule>
  </conditionalFormatting>
  <conditionalFormatting sqref="F26:F29">
    <cfRule type="cellIs" dxfId="5" priority="5" operator="greaterThan">
      <formula>0</formula>
    </cfRule>
    <cfRule type="cellIs" dxfId="4" priority="6" operator="lessThan">
      <formula>0</formula>
    </cfRule>
  </conditionalFormatting>
  <conditionalFormatting sqref="F26:F29">
    <cfRule type="cellIs" dxfId="3" priority="4" operator="notEqual">
      <formula>0</formula>
    </cfRule>
  </conditionalFormatting>
  <conditionalFormatting sqref="B26:B30">
    <cfRule type="cellIs" dxfId="2" priority="2" operator="greaterThan">
      <formula>0</formula>
    </cfRule>
    <cfRule type="cellIs" dxfId="1" priority="3" operator="lessThan">
      <formula>0</formula>
    </cfRule>
  </conditionalFormatting>
  <conditionalFormatting sqref="B26:B30">
    <cfRule type="cellIs" dxfId="0" priority="1" operator="notEqual">
      <formula>0</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C73B5-0A2A-48B8-9E77-A11E47F7CB8C}">
  <dimension ref="A1:A5"/>
  <sheetViews>
    <sheetView workbookViewId="0">
      <selection activeCell="A6" sqref="A6"/>
    </sheetView>
  </sheetViews>
  <sheetFormatPr defaultRowHeight="14.4" x14ac:dyDescent="0.3"/>
  <sheetData>
    <row r="1" spans="1:1" ht="15.6" x14ac:dyDescent="0.3">
      <c r="A1" s="129" t="s">
        <v>113</v>
      </c>
    </row>
    <row r="2" spans="1:1" x14ac:dyDescent="0.3">
      <c r="A2" t="s">
        <v>114</v>
      </c>
    </row>
    <row r="3" spans="1:1" x14ac:dyDescent="0.3">
      <c r="A3" t="s">
        <v>115</v>
      </c>
    </row>
    <row r="4" spans="1:1" x14ac:dyDescent="0.3">
      <c r="A4" t="s">
        <v>116</v>
      </c>
    </row>
    <row r="5" spans="1:1" x14ac:dyDescent="0.3">
      <c r="A5" t="s">
        <v>117</v>
      </c>
    </row>
  </sheetData>
  <sheetProtection algorithmName="SHA-512" hashValue="SV27XTiFfEwRRr+OkgPxMtR96E/XnxAP6SyQW7z4i3IXhya1ZXRpeBuxbwjT3g9kBwdGFjRhJB8w9P0KLj87xQ==" saltValue="I8TmJ8HgJjifn68DMqU9X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7"/>
  <sheetViews>
    <sheetView workbookViewId="0">
      <selection activeCell="A27" sqref="A27"/>
    </sheetView>
  </sheetViews>
  <sheetFormatPr defaultRowHeight="14.4" x14ac:dyDescent="0.3"/>
  <cols>
    <col min="2" max="2" width="38.44140625" customWidth="1"/>
    <col min="3" max="3" width="20.33203125" customWidth="1"/>
    <col min="4" max="4" width="10.33203125" customWidth="1"/>
  </cols>
  <sheetData>
    <row r="1" spans="1:5" ht="15.6" x14ac:dyDescent="0.3">
      <c r="C1" s="26" t="s">
        <v>87</v>
      </c>
    </row>
    <row r="2" spans="1:5" ht="15.6" x14ac:dyDescent="0.3">
      <c r="A2" s="27" t="s">
        <v>38</v>
      </c>
      <c r="B2" s="28"/>
    </row>
    <row r="3" spans="1:5" ht="28.8" x14ac:dyDescent="0.3">
      <c r="A3" s="29" t="s">
        <v>77</v>
      </c>
      <c r="B3" s="41" t="s">
        <v>78</v>
      </c>
      <c r="C3" s="42" t="s">
        <v>79</v>
      </c>
      <c r="D3" s="31" t="s">
        <v>33</v>
      </c>
      <c r="E3" s="68" t="s">
        <v>83</v>
      </c>
    </row>
    <row r="4" spans="1:5" ht="15.6" x14ac:dyDescent="0.3">
      <c r="A4" s="32">
        <f>Residential!B8</f>
        <v>0</v>
      </c>
      <c r="B4" s="43" t="s">
        <v>65</v>
      </c>
      <c r="C4" s="44">
        <v>394.17</v>
      </c>
      <c r="D4" s="39">
        <f>SUM(C4*A4)</f>
        <v>0</v>
      </c>
    </row>
    <row r="5" spans="1:5" ht="15.6" x14ac:dyDescent="0.3">
      <c r="A5" s="32">
        <f>Residential!B9</f>
        <v>0</v>
      </c>
      <c r="B5" s="37" t="s">
        <v>66</v>
      </c>
      <c r="C5" s="44">
        <v>403.47</v>
      </c>
      <c r="D5" s="39">
        <f t="shared" ref="D5:D13" si="0">SUM(C5*A5)</f>
        <v>0</v>
      </c>
    </row>
    <row r="6" spans="1:5" ht="15.6" x14ac:dyDescent="0.3">
      <c r="A6" s="32">
        <f>Residential!B10</f>
        <v>0</v>
      </c>
      <c r="B6" s="37" t="s">
        <v>67</v>
      </c>
      <c r="C6" s="44">
        <v>410.91</v>
      </c>
      <c r="D6" s="39">
        <f t="shared" si="0"/>
        <v>0</v>
      </c>
    </row>
    <row r="7" spans="1:5" ht="15.6" x14ac:dyDescent="0.3">
      <c r="A7" s="32">
        <f>Residential!B11</f>
        <v>0</v>
      </c>
      <c r="B7" s="37" t="s">
        <v>68</v>
      </c>
      <c r="C7" s="44">
        <v>418.33</v>
      </c>
      <c r="D7" s="39">
        <f t="shared" si="0"/>
        <v>0</v>
      </c>
    </row>
    <row r="8" spans="1:5" ht="15.6" x14ac:dyDescent="0.3">
      <c r="A8" s="32">
        <f>Residential!B12</f>
        <v>0</v>
      </c>
      <c r="B8" s="37" t="s">
        <v>69</v>
      </c>
      <c r="C8" s="44">
        <v>425.78</v>
      </c>
      <c r="D8" s="39">
        <f t="shared" si="0"/>
        <v>0</v>
      </c>
    </row>
    <row r="9" spans="1:5" ht="15.6" x14ac:dyDescent="0.3">
      <c r="A9" s="32">
        <f>Residential!B13</f>
        <v>0</v>
      </c>
      <c r="B9" s="37" t="s">
        <v>70</v>
      </c>
      <c r="C9" s="44">
        <v>433.23</v>
      </c>
      <c r="D9" s="39">
        <f t="shared" si="0"/>
        <v>0</v>
      </c>
    </row>
    <row r="10" spans="1:5" ht="15.6" x14ac:dyDescent="0.3">
      <c r="A10" s="32">
        <f>Residential!B14</f>
        <v>0</v>
      </c>
      <c r="B10" s="37" t="s">
        <v>71</v>
      </c>
      <c r="C10" s="44">
        <v>442.51</v>
      </c>
      <c r="D10" s="39">
        <f t="shared" si="0"/>
        <v>0</v>
      </c>
    </row>
    <row r="11" spans="1:5" ht="15.6" x14ac:dyDescent="0.3">
      <c r="A11" s="32">
        <f>Residential!B15</f>
        <v>0</v>
      </c>
      <c r="B11" s="37" t="s">
        <v>72</v>
      </c>
      <c r="C11" s="44">
        <v>449.95</v>
      </c>
      <c r="D11" s="39">
        <f t="shared" si="0"/>
        <v>0</v>
      </c>
    </row>
    <row r="12" spans="1:5" ht="15.6" x14ac:dyDescent="0.3">
      <c r="A12" s="32">
        <f>Residential!B16</f>
        <v>0</v>
      </c>
      <c r="B12" s="37" t="s">
        <v>73</v>
      </c>
      <c r="C12" s="44">
        <v>459.25</v>
      </c>
      <c r="D12" s="39">
        <f t="shared" si="0"/>
        <v>0</v>
      </c>
    </row>
    <row r="13" spans="1:5" ht="15.6" x14ac:dyDescent="0.3">
      <c r="A13" s="32">
        <f>Residential!B17</f>
        <v>0</v>
      </c>
      <c r="B13" s="37" t="s">
        <v>74</v>
      </c>
      <c r="C13" s="44">
        <v>481.55</v>
      </c>
      <c r="D13" s="39">
        <f t="shared" si="0"/>
        <v>0</v>
      </c>
    </row>
    <row r="14" spans="1:5" x14ac:dyDescent="0.3">
      <c r="D14" s="66"/>
    </row>
    <row r="16" spans="1:5" ht="28.8" x14ac:dyDescent="0.3">
      <c r="A16" s="29" t="s">
        <v>77</v>
      </c>
      <c r="B16" s="41" t="s">
        <v>78</v>
      </c>
      <c r="C16" s="42" t="s">
        <v>79</v>
      </c>
      <c r="D16" s="31" t="s">
        <v>33</v>
      </c>
      <c r="E16" s="68" t="s">
        <v>84</v>
      </c>
    </row>
    <row r="17" spans="1:5" ht="15.6" x14ac:dyDescent="0.3">
      <c r="A17" s="32">
        <f>Residential!B21</f>
        <v>0</v>
      </c>
      <c r="B17" s="43" t="s">
        <v>65</v>
      </c>
      <c r="C17" s="44">
        <v>278.91000000000003</v>
      </c>
      <c r="D17" s="39">
        <f>SUM(C17*A17)</f>
        <v>0</v>
      </c>
    </row>
    <row r="18" spans="1:5" ht="15.6" x14ac:dyDescent="0.3">
      <c r="A18" s="32">
        <f>Residential!B22</f>
        <v>0</v>
      </c>
      <c r="B18" s="37" t="s">
        <v>66</v>
      </c>
      <c r="C18" s="44">
        <v>286.33</v>
      </c>
      <c r="D18" s="39">
        <f t="shared" ref="D18:D28" si="1">SUM(C18*A18)</f>
        <v>0</v>
      </c>
    </row>
    <row r="19" spans="1:5" ht="15.6" x14ac:dyDescent="0.3">
      <c r="A19" s="32">
        <f>Residential!B23</f>
        <v>0</v>
      </c>
      <c r="B19" s="37" t="s">
        <v>67</v>
      </c>
      <c r="C19" s="44">
        <v>291.91000000000003</v>
      </c>
      <c r="D19" s="39">
        <f t="shared" si="1"/>
        <v>0</v>
      </c>
    </row>
    <row r="20" spans="1:5" ht="15.6" x14ac:dyDescent="0.3">
      <c r="A20" s="32">
        <f>Residential!B24</f>
        <v>0</v>
      </c>
      <c r="B20" s="37" t="s">
        <v>68</v>
      </c>
      <c r="C20" s="44">
        <v>297.49</v>
      </c>
      <c r="D20" s="39">
        <f t="shared" si="1"/>
        <v>0</v>
      </c>
    </row>
    <row r="21" spans="1:5" ht="15.6" x14ac:dyDescent="0.3">
      <c r="A21" s="32">
        <f>Residential!B25</f>
        <v>0</v>
      </c>
      <c r="B21" s="37" t="s">
        <v>69</v>
      </c>
      <c r="C21" s="44">
        <v>301.2</v>
      </c>
      <c r="D21" s="39">
        <f t="shared" si="1"/>
        <v>0</v>
      </c>
    </row>
    <row r="22" spans="1:5" ht="15.6" x14ac:dyDescent="0.3">
      <c r="A22" s="32">
        <f>Residential!B26</f>
        <v>0</v>
      </c>
      <c r="B22" s="37" t="s">
        <v>70</v>
      </c>
      <c r="C22" s="44">
        <v>308.64</v>
      </c>
      <c r="D22" s="39">
        <f t="shared" si="1"/>
        <v>0</v>
      </c>
    </row>
    <row r="23" spans="1:5" ht="15.6" x14ac:dyDescent="0.3">
      <c r="A23" s="32">
        <f>Residential!B27</f>
        <v>0</v>
      </c>
      <c r="B23" s="37" t="s">
        <v>71</v>
      </c>
      <c r="C23" s="44">
        <v>314.20999999999998</v>
      </c>
      <c r="D23" s="39">
        <f t="shared" si="1"/>
        <v>0</v>
      </c>
    </row>
    <row r="24" spans="1:5" ht="15.6" x14ac:dyDescent="0.3">
      <c r="A24" s="32">
        <f>Residential!B28</f>
        <v>0</v>
      </c>
      <c r="B24" s="37" t="s">
        <v>72</v>
      </c>
      <c r="C24" s="44">
        <v>319.8</v>
      </c>
      <c r="D24" s="39">
        <f t="shared" si="1"/>
        <v>0</v>
      </c>
    </row>
    <row r="25" spans="1:5" ht="15.6" x14ac:dyDescent="0.3">
      <c r="A25" s="32">
        <f>Residential!B29</f>
        <v>0</v>
      </c>
      <c r="B25" s="37" t="s">
        <v>73</v>
      </c>
      <c r="C25" s="44">
        <v>325.39</v>
      </c>
      <c r="D25" s="39">
        <f t="shared" si="1"/>
        <v>0</v>
      </c>
    </row>
    <row r="26" spans="1:5" ht="15.6" x14ac:dyDescent="0.3">
      <c r="A26" s="32">
        <f>Residential!B30</f>
        <v>0</v>
      </c>
      <c r="B26" s="37" t="s">
        <v>74</v>
      </c>
      <c r="C26" s="44">
        <v>342.1</v>
      </c>
      <c r="D26" s="39">
        <f t="shared" si="1"/>
        <v>0</v>
      </c>
    </row>
    <row r="27" spans="1:5" ht="15.6" x14ac:dyDescent="0.3">
      <c r="A27" s="32">
        <f>Residential!B32</f>
        <v>0</v>
      </c>
      <c r="B27" s="37" t="s">
        <v>90</v>
      </c>
      <c r="C27" s="44">
        <v>368.14</v>
      </c>
      <c r="D27" s="39">
        <f t="shared" si="1"/>
        <v>0</v>
      </c>
    </row>
    <row r="28" spans="1:5" ht="15.6" x14ac:dyDescent="0.3">
      <c r="A28" s="32">
        <f>Residential!B31</f>
        <v>0</v>
      </c>
      <c r="B28" s="37" t="s">
        <v>82</v>
      </c>
      <c r="C28" s="44">
        <v>185.93</v>
      </c>
      <c r="D28" s="39">
        <f t="shared" si="1"/>
        <v>0</v>
      </c>
    </row>
    <row r="29" spans="1:5" ht="22.5" customHeight="1" x14ac:dyDescent="0.3">
      <c r="C29" s="81" t="s">
        <v>94</v>
      </c>
      <c r="D29" s="66">
        <f>SUM(D4:D28)</f>
        <v>0</v>
      </c>
    </row>
    <row r="30" spans="1:5" x14ac:dyDescent="0.3">
      <c r="D30" s="66"/>
    </row>
    <row r="32" spans="1:5" ht="28.8" x14ac:dyDescent="0.3">
      <c r="A32" s="76" t="s">
        <v>39</v>
      </c>
      <c r="B32" s="78" t="s">
        <v>88</v>
      </c>
      <c r="C32" s="78" t="s">
        <v>102</v>
      </c>
      <c r="D32" s="31" t="s">
        <v>33</v>
      </c>
      <c r="E32" s="77" t="s">
        <v>89</v>
      </c>
    </row>
    <row r="33" spans="1:4" ht="15.6" x14ac:dyDescent="0.3">
      <c r="A33" s="32">
        <f>NonResidential!F26</f>
        <v>0</v>
      </c>
      <c r="B33" s="74" t="s">
        <v>25</v>
      </c>
      <c r="C33" s="45">
        <v>55.77</v>
      </c>
      <c r="D33" s="39">
        <f>SUM(C33*A33/1000)</f>
        <v>0</v>
      </c>
    </row>
    <row r="34" spans="1:4" ht="15.6" x14ac:dyDescent="0.3">
      <c r="A34" s="32">
        <f>NonResidential!F27</f>
        <v>0</v>
      </c>
      <c r="B34" s="75" t="s">
        <v>26</v>
      </c>
      <c r="C34" s="45">
        <v>515.94000000000005</v>
      </c>
      <c r="D34" s="39">
        <f t="shared" ref="D34:D36" si="2">SUM(C34*A34/1000)</f>
        <v>0</v>
      </c>
    </row>
    <row r="35" spans="1:4" ht="15.6" x14ac:dyDescent="0.3">
      <c r="A35" s="32">
        <f>NonResidential!F28</f>
        <v>0</v>
      </c>
      <c r="B35" s="75" t="s">
        <v>27</v>
      </c>
      <c r="C35" s="45">
        <v>2217.1999999999998</v>
      </c>
      <c r="D35" s="39">
        <f t="shared" si="2"/>
        <v>0</v>
      </c>
    </row>
    <row r="36" spans="1:4" ht="15.6" x14ac:dyDescent="0.3">
      <c r="A36" s="32">
        <f>NonResidential!F29</f>
        <v>0</v>
      </c>
      <c r="B36" s="75" t="s">
        <v>28</v>
      </c>
      <c r="C36" s="45">
        <v>553.15</v>
      </c>
      <c r="D36" s="39">
        <f t="shared" si="2"/>
        <v>0</v>
      </c>
    </row>
    <row r="37" spans="1:4" ht="21.75" customHeight="1" x14ac:dyDescent="0.3">
      <c r="C37" s="81" t="s">
        <v>95</v>
      </c>
      <c r="D37" s="90">
        <f>SUM(D33:D36)</f>
        <v>0</v>
      </c>
    </row>
  </sheetData>
  <sheetProtection algorithmName="SHA-512" hashValue="fg+IjhowA2HLP+93LQ5c3lebMEWMAdYwFx7I8mWPcNaVxVEfoKJ57s14Q/oqe6faQoCF+I9VXgMGpoBNkkSk3Q==" saltValue="5F5u4qNsvlfCfygtRsnNY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4"/>
  <sheetViews>
    <sheetView workbookViewId="0">
      <selection activeCell="A23" sqref="A23"/>
    </sheetView>
  </sheetViews>
  <sheetFormatPr defaultRowHeight="14.4" x14ac:dyDescent="0.3"/>
  <cols>
    <col min="2" max="2" width="23.109375" customWidth="1"/>
    <col min="3" max="3" width="20.88671875" customWidth="1"/>
    <col min="4" max="5" width="14.5546875" customWidth="1"/>
    <col min="7" max="7" width="25" customWidth="1"/>
    <col min="8" max="8" width="10.109375" customWidth="1"/>
  </cols>
  <sheetData>
    <row r="1" spans="1:8" ht="15.6" x14ac:dyDescent="0.3">
      <c r="C1" s="26" t="s">
        <v>91</v>
      </c>
    </row>
    <row r="2" spans="1:8" ht="15.6" x14ac:dyDescent="0.3">
      <c r="A2" s="27" t="s">
        <v>8</v>
      </c>
      <c r="B2" s="28"/>
    </row>
    <row r="3" spans="1:8" ht="31.2" x14ac:dyDescent="0.3">
      <c r="A3" s="29" t="s">
        <v>77</v>
      </c>
      <c r="B3" s="41" t="s">
        <v>78</v>
      </c>
      <c r="C3" s="42" t="s">
        <v>79</v>
      </c>
      <c r="D3" s="31" t="s">
        <v>33</v>
      </c>
      <c r="E3" s="31"/>
      <c r="F3" s="31"/>
      <c r="G3" s="31"/>
      <c r="H3" s="31"/>
    </row>
    <row r="4" spans="1:8" ht="15.6" x14ac:dyDescent="0.3">
      <c r="A4" s="32">
        <f>Residential!E8</f>
        <v>0</v>
      </c>
      <c r="B4" s="43" t="s">
        <v>65</v>
      </c>
      <c r="C4" s="69">
        <v>1370.32</v>
      </c>
      <c r="D4" s="35">
        <f>SUM(C4*A4)</f>
        <v>0</v>
      </c>
      <c r="G4" s="35"/>
    </row>
    <row r="5" spans="1:8" ht="15.6" x14ac:dyDescent="0.3">
      <c r="A5" s="32">
        <f>Residential!E9</f>
        <v>0</v>
      </c>
      <c r="B5" s="37" t="s">
        <v>66</v>
      </c>
      <c r="C5" s="69">
        <v>1742.83</v>
      </c>
      <c r="D5" s="35">
        <f t="shared" ref="D5:D14" si="0">SUM(C5*A5)</f>
        <v>0</v>
      </c>
    </row>
    <row r="6" spans="1:8" ht="15.6" x14ac:dyDescent="0.3">
      <c r="A6" s="32">
        <f>Residential!E10</f>
        <v>0</v>
      </c>
      <c r="B6" s="37" t="s">
        <v>67</v>
      </c>
      <c r="C6" s="69">
        <v>1840.79</v>
      </c>
      <c r="D6" s="35">
        <f t="shared" si="0"/>
        <v>0</v>
      </c>
    </row>
    <row r="7" spans="1:8" ht="15.6" x14ac:dyDescent="0.3">
      <c r="A7" s="32">
        <f>Residential!E11</f>
        <v>0</v>
      </c>
      <c r="B7" s="37" t="s">
        <v>68</v>
      </c>
      <c r="C7" s="69">
        <v>1958.11</v>
      </c>
      <c r="D7" s="35">
        <f t="shared" si="0"/>
        <v>0</v>
      </c>
    </row>
    <row r="8" spans="1:8" ht="15.6" x14ac:dyDescent="0.3">
      <c r="A8" s="32">
        <f>Residential!E12</f>
        <v>0</v>
      </c>
      <c r="B8" s="37" t="s">
        <v>69</v>
      </c>
      <c r="C8" s="69">
        <v>2095.9699999999998</v>
      </c>
      <c r="D8" s="35">
        <f t="shared" si="0"/>
        <v>0</v>
      </c>
    </row>
    <row r="9" spans="1:8" ht="15.6" x14ac:dyDescent="0.3">
      <c r="A9" s="32">
        <f>Residential!E13</f>
        <v>0</v>
      </c>
      <c r="B9" s="37" t="s">
        <v>70</v>
      </c>
      <c r="C9" s="69">
        <v>2213.3000000000002</v>
      </c>
      <c r="D9" s="35">
        <f t="shared" si="0"/>
        <v>0</v>
      </c>
    </row>
    <row r="10" spans="1:8" ht="15.6" x14ac:dyDescent="0.3">
      <c r="A10" s="32">
        <f>Residential!E14</f>
        <v>0</v>
      </c>
      <c r="B10" s="37" t="s">
        <v>71</v>
      </c>
      <c r="C10" s="69">
        <v>2330.61</v>
      </c>
      <c r="D10" s="35">
        <f t="shared" si="0"/>
        <v>0</v>
      </c>
    </row>
    <row r="11" spans="1:8" ht="15.6" x14ac:dyDescent="0.3">
      <c r="A11" s="32">
        <f>Residential!E15</f>
        <v>0</v>
      </c>
      <c r="B11" s="37" t="s">
        <v>72</v>
      </c>
      <c r="C11" s="69">
        <v>2369.3200000000002</v>
      </c>
      <c r="D11" s="35">
        <f t="shared" si="0"/>
        <v>0</v>
      </c>
    </row>
    <row r="12" spans="1:8" ht="15.6" x14ac:dyDescent="0.3">
      <c r="A12" s="32">
        <f>Residential!E16</f>
        <v>0</v>
      </c>
      <c r="B12" s="37" t="s">
        <v>73</v>
      </c>
      <c r="C12" s="69">
        <v>2487.84</v>
      </c>
      <c r="D12" s="35">
        <f t="shared" si="0"/>
        <v>0</v>
      </c>
    </row>
    <row r="13" spans="1:8" ht="15.6" x14ac:dyDescent="0.3">
      <c r="A13" s="32">
        <f>Residential!E17</f>
        <v>0</v>
      </c>
      <c r="B13" s="37" t="s">
        <v>74</v>
      </c>
      <c r="C13" s="69">
        <v>2643.86</v>
      </c>
      <c r="D13" s="35">
        <f t="shared" si="0"/>
        <v>0</v>
      </c>
    </row>
    <row r="14" spans="1:8" ht="15.6" x14ac:dyDescent="0.3">
      <c r="A14" s="32">
        <f>Residential!E18</f>
        <v>0</v>
      </c>
      <c r="B14" s="37" t="s">
        <v>82</v>
      </c>
      <c r="C14" s="69">
        <v>880.48</v>
      </c>
      <c r="D14" s="35">
        <f t="shared" si="0"/>
        <v>0</v>
      </c>
    </row>
    <row r="15" spans="1:8" ht="24" customHeight="1" x14ac:dyDescent="0.3">
      <c r="C15" s="81" t="s">
        <v>96</v>
      </c>
      <c r="D15" s="66">
        <f>SUM(D4:D14)</f>
        <v>0</v>
      </c>
    </row>
    <row r="17" spans="1:4" x14ac:dyDescent="0.3">
      <c r="D17" s="66"/>
    </row>
    <row r="18" spans="1:4" ht="43.2" x14ac:dyDescent="0.3">
      <c r="A18" s="29" t="s">
        <v>30</v>
      </c>
      <c r="B18" s="30" t="s">
        <v>31</v>
      </c>
      <c r="C18" s="30" t="s">
        <v>32</v>
      </c>
      <c r="D18" s="31" t="s">
        <v>33</v>
      </c>
    </row>
    <row r="19" spans="1:4" x14ac:dyDescent="0.3">
      <c r="A19" s="32">
        <f>NonResidential!B26</f>
        <v>0</v>
      </c>
      <c r="B19" s="33">
        <v>0.75</v>
      </c>
      <c r="C19" s="34">
        <v>2937.76</v>
      </c>
      <c r="D19" s="35">
        <f>SUM(C19*A19)</f>
        <v>0</v>
      </c>
    </row>
    <row r="20" spans="1:4" x14ac:dyDescent="0.3">
      <c r="A20" s="32">
        <f>NonResidential!B27</f>
        <v>0</v>
      </c>
      <c r="B20" s="33">
        <v>1</v>
      </c>
      <c r="C20" s="34">
        <v>4897.08</v>
      </c>
      <c r="D20" s="35">
        <f t="shared" ref="D20:D23" si="1">SUM(C20*A20)</f>
        <v>0</v>
      </c>
    </row>
    <row r="21" spans="1:4" x14ac:dyDescent="0.3">
      <c r="A21" s="32">
        <f>NonResidential!B28</f>
        <v>0</v>
      </c>
      <c r="B21" s="33">
        <v>1.5</v>
      </c>
      <c r="C21" s="34">
        <v>9795.3700000000008</v>
      </c>
      <c r="D21" s="35">
        <f t="shared" si="1"/>
        <v>0</v>
      </c>
    </row>
    <row r="22" spans="1:4" x14ac:dyDescent="0.3">
      <c r="A22" s="32">
        <f>NonResidential!B29</f>
        <v>0</v>
      </c>
      <c r="B22" s="33">
        <v>2</v>
      </c>
      <c r="C22" s="34">
        <v>15673.31</v>
      </c>
      <c r="D22" s="35">
        <f t="shared" si="1"/>
        <v>0</v>
      </c>
    </row>
    <row r="23" spans="1:4" x14ac:dyDescent="0.3">
      <c r="A23" s="32">
        <f>NonResidential!B30</f>
        <v>0</v>
      </c>
      <c r="B23" s="33">
        <v>3</v>
      </c>
      <c r="C23" s="34">
        <v>29388.51</v>
      </c>
      <c r="D23" s="35">
        <f t="shared" si="1"/>
        <v>0</v>
      </c>
    </row>
    <row r="24" spans="1:4" ht="21.75" customHeight="1" x14ac:dyDescent="0.3">
      <c r="C24" s="81" t="s">
        <v>97</v>
      </c>
      <c r="D24" s="40">
        <f>SUM(D19:D23)</f>
        <v>0</v>
      </c>
    </row>
  </sheetData>
  <sheetProtection algorithmName="SHA-512" hashValue="ZaBjn07bHNvm80b4USgKPDr5TaII0uumf6qdQydJg4JGuQ0hMxG3ZChO8UF38SYrwUcmfuo4PNCy8vDFqBmp0g==" saltValue="2bfRb8zFb+ryXTc1zr+Ta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1"/>
  <sheetViews>
    <sheetView workbookViewId="0">
      <selection activeCell="C2" sqref="C2"/>
    </sheetView>
  </sheetViews>
  <sheetFormatPr defaultRowHeight="14.4" x14ac:dyDescent="0.3"/>
  <cols>
    <col min="2" max="2" width="36.6640625" customWidth="1"/>
    <col min="3" max="3" width="19.88671875" customWidth="1"/>
    <col min="4" max="4" width="16.88671875" customWidth="1"/>
  </cols>
  <sheetData>
    <row r="1" spans="1:5" ht="15.6" x14ac:dyDescent="0.3">
      <c r="C1" s="26" t="s">
        <v>112</v>
      </c>
    </row>
    <row r="2" spans="1:5" ht="15.6" x14ac:dyDescent="0.3">
      <c r="A2" s="27" t="s">
        <v>40</v>
      </c>
      <c r="B2" s="28"/>
    </row>
    <row r="3" spans="1:5" ht="31.2" x14ac:dyDescent="0.3">
      <c r="A3" s="29" t="s">
        <v>77</v>
      </c>
      <c r="B3" s="41" t="s">
        <v>78</v>
      </c>
      <c r="C3" s="42" t="s">
        <v>79</v>
      </c>
      <c r="D3" s="31" t="s">
        <v>33</v>
      </c>
      <c r="E3" s="65" t="s">
        <v>80</v>
      </c>
    </row>
    <row r="4" spans="1:5" ht="15.6" x14ac:dyDescent="0.3">
      <c r="A4" s="32">
        <f>Residential!B8</f>
        <v>0</v>
      </c>
      <c r="B4" s="43" t="s">
        <v>65</v>
      </c>
      <c r="C4" s="45">
        <v>7118.84</v>
      </c>
      <c r="D4" s="39">
        <f>SUM(C4*A4)</f>
        <v>0</v>
      </c>
    </row>
    <row r="5" spans="1:5" ht="15.6" x14ac:dyDescent="0.3">
      <c r="A5" s="32">
        <f>Residential!B9</f>
        <v>0</v>
      </c>
      <c r="B5" s="37" t="s">
        <v>66</v>
      </c>
      <c r="C5" s="45">
        <v>7929.17</v>
      </c>
      <c r="D5" s="39">
        <f t="shared" ref="D5:D13" si="0">SUM(C5*A5)</f>
        <v>0</v>
      </c>
    </row>
    <row r="6" spans="1:5" ht="15.6" x14ac:dyDescent="0.3">
      <c r="A6" s="32">
        <f>Residential!B10</f>
        <v>0</v>
      </c>
      <c r="B6" s="37" t="s">
        <v>67</v>
      </c>
      <c r="C6" s="45">
        <v>8650.01</v>
      </c>
      <c r="D6" s="39">
        <f t="shared" si="0"/>
        <v>0</v>
      </c>
    </row>
    <row r="7" spans="1:5" ht="15.6" x14ac:dyDescent="0.3">
      <c r="A7" s="32">
        <f>Residential!B11</f>
        <v>0</v>
      </c>
      <c r="B7" s="37" t="s">
        <v>68</v>
      </c>
      <c r="C7" s="45">
        <v>9266.83</v>
      </c>
      <c r="D7" s="39">
        <f t="shared" si="0"/>
        <v>0</v>
      </c>
    </row>
    <row r="8" spans="1:5" ht="15.6" x14ac:dyDescent="0.3">
      <c r="A8" s="32">
        <f>Residential!B12</f>
        <v>0</v>
      </c>
      <c r="B8" s="37" t="s">
        <v>69</v>
      </c>
      <c r="C8" s="45">
        <v>9854.6299999999992</v>
      </c>
      <c r="D8" s="39">
        <f t="shared" si="0"/>
        <v>0</v>
      </c>
    </row>
    <row r="9" spans="1:5" ht="15.6" x14ac:dyDescent="0.3">
      <c r="A9" s="32">
        <f>Residential!B13</f>
        <v>0</v>
      </c>
      <c r="B9" s="37" t="s">
        <v>70</v>
      </c>
      <c r="C9" s="45">
        <v>10360.18</v>
      </c>
      <c r="D9" s="39">
        <f t="shared" si="0"/>
        <v>0</v>
      </c>
    </row>
    <row r="10" spans="1:5" ht="15.6" x14ac:dyDescent="0.3">
      <c r="A10" s="32">
        <f>Residential!B14</f>
        <v>0</v>
      </c>
      <c r="B10" s="37" t="s">
        <v>71</v>
      </c>
      <c r="C10" s="45">
        <v>10836.7</v>
      </c>
      <c r="D10" s="39">
        <f t="shared" si="0"/>
        <v>0</v>
      </c>
    </row>
    <row r="11" spans="1:5" ht="15.6" x14ac:dyDescent="0.3">
      <c r="A11" s="32">
        <f>Residential!B15</f>
        <v>0</v>
      </c>
      <c r="B11" s="37" t="s">
        <v>72</v>
      </c>
      <c r="C11" s="45">
        <v>11292.67</v>
      </c>
      <c r="D11" s="39">
        <f t="shared" si="0"/>
        <v>0</v>
      </c>
    </row>
    <row r="12" spans="1:5" ht="15.6" x14ac:dyDescent="0.3">
      <c r="A12" s="32">
        <f>Residential!B16</f>
        <v>0</v>
      </c>
      <c r="B12" s="37" t="s">
        <v>73</v>
      </c>
      <c r="C12" s="45">
        <v>11707.51</v>
      </c>
      <c r="D12" s="39">
        <f t="shared" si="0"/>
        <v>0</v>
      </c>
    </row>
    <row r="13" spans="1:5" ht="15.6" x14ac:dyDescent="0.3">
      <c r="A13" s="32">
        <f>Residential!B17</f>
        <v>0</v>
      </c>
      <c r="B13" s="37" t="s">
        <v>74</v>
      </c>
      <c r="C13" s="45">
        <v>11829.66</v>
      </c>
      <c r="D13" s="39">
        <f t="shared" si="0"/>
        <v>0</v>
      </c>
    </row>
    <row r="15" spans="1:5" x14ac:dyDescent="0.3">
      <c r="C15" s="81" t="s">
        <v>101</v>
      </c>
      <c r="D15" s="66">
        <f>IF((SUM(D4:D13)&lt;0),0,(SUM(D4:D13)))</f>
        <v>0</v>
      </c>
    </row>
    <row r="16" spans="1:5" x14ac:dyDescent="0.3">
      <c r="D16" s="66"/>
    </row>
    <row r="17" spans="1:6" ht="31.2" x14ac:dyDescent="0.3">
      <c r="A17" s="29" t="s">
        <v>77</v>
      </c>
      <c r="B17" s="41" t="s">
        <v>78</v>
      </c>
      <c r="C17" s="42" t="s">
        <v>79</v>
      </c>
      <c r="D17" s="31" t="s">
        <v>33</v>
      </c>
      <c r="E17" s="65" t="s">
        <v>81</v>
      </c>
    </row>
    <row r="18" spans="1:6" ht="15.6" x14ac:dyDescent="0.3">
      <c r="A18" s="32">
        <f>Residential!B21</f>
        <v>0</v>
      </c>
      <c r="B18" s="43" t="s">
        <v>65</v>
      </c>
      <c r="C18" s="44">
        <v>4422.97</v>
      </c>
      <c r="D18" s="39">
        <f>SUM(C18*A18)</f>
        <v>0</v>
      </c>
    </row>
    <row r="19" spans="1:6" ht="15.6" x14ac:dyDescent="0.3">
      <c r="A19" s="32">
        <f>Residential!B22</f>
        <v>0</v>
      </c>
      <c r="B19" s="37" t="s">
        <v>66</v>
      </c>
      <c r="C19" s="44">
        <v>4930.9399999999996</v>
      </c>
      <c r="D19" s="39">
        <f t="shared" ref="D19:D27" si="1">SUM(C19*A19)</f>
        <v>0</v>
      </c>
    </row>
    <row r="20" spans="1:6" ht="15.6" x14ac:dyDescent="0.3">
      <c r="A20" s="32">
        <f>Residential!B23</f>
        <v>0</v>
      </c>
      <c r="B20" s="37" t="s">
        <v>67</v>
      </c>
      <c r="C20" s="44">
        <v>5365.13</v>
      </c>
      <c r="D20" s="39">
        <f t="shared" si="1"/>
        <v>0</v>
      </c>
    </row>
    <row r="21" spans="1:6" ht="15.6" x14ac:dyDescent="0.3">
      <c r="A21" s="32">
        <f>Residential!B24</f>
        <v>0</v>
      </c>
      <c r="B21" s="37" t="s">
        <v>68</v>
      </c>
      <c r="C21" s="44">
        <v>5755.79</v>
      </c>
      <c r="D21" s="39">
        <f t="shared" si="1"/>
        <v>0</v>
      </c>
    </row>
    <row r="22" spans="1:6" ht="15.6" x14ac:dyDescent="0.3">
      <c r="A22" s="32">
        <f>Residential!B25</f>
        <v>0</v>
      </c>
      <c r="B22" s="37" t="s">
        <v>69</v>
      </c>
      <c r="C22" s="44">
        <v>6110.16</v>
      </c>
      <c r="D22" s="39">
        <f t="shared" si="1"/>
        <v>0</v>
      </c>
    </row>
    <row r="23" spans="1:6" ht="15.6" x14ac:dyDescent="0.3">
      <c r="A23" s="32">
        <f>Residential!B26</f>
        <v>0</v>
      </c>
      <c r="B23" s="37" t="s">
        <v>70</v>
      </c>
      <c r="C23" s="44">
        <v>6427.04</v>
      </c>
      <c r="D23" s="39">
        <f t="shared" si="1"/>
        <v>0</v>
      </c>
    </row>
    <row r="24" spans="1:6" ht="15.6" x14ac:dyDescent="0.3">
      <c r="A24" s="32">
        <f>Residential!B27</f>
        <v>0</v>
      </c>
      <c r="B24" s="37" t="s">
        <v>71</v>
      </c>
      <c r="C24" s="44">
        <v>6719.73</v>
      </c>
      <c r="D24" s="39">
        <f t="shared" si="1"/>
        <v>0</v>
      </c>
    </row>
    <row r="25" spans="1:6" ht="15.6" x14ac:dyDescent="0.3">
      <c r="A25" s="32">
        <f>Residential!B28</f>
        <v>0</v>
      </c>
      <c r="B25" s="37" t="s">
        <v>72</v>
      </c>
      <c r="C25" s="44">
        <v>6993.06</v>
      </c>
      <c r="D25" s="39">
        <f t="shared" si="1"/>
        <v>0</v>
      </c>
    </row>
    <row r="26" spans="1:6" ht="15.6" x14ac:dyDescent="0.3">
      <c r="A26" s="32">
        <f>Residential!B29</f>
        <v>0</v>
      </c>
      <c r="B26" s="37" t="s">
        <v>73</v>
      </c>
      <c r="C26" s="72">
        <v>7261.56</v>
      </c>
      <c r="D26" s="39">
        <f t="shared" si="1"/>
        <v>0</v>
      </c>
    </row>
    <row r="27" spans="1:6" ht="15.6" x14ac:dyDescent="0.3">
      <c r="A27" s="32">
        <f>Residential!B30</f>
        <v>0</v>
      </c>
      <c r="B27" s="71" t="s">
        <v>74</v>
      </c>
      <c r="C27" s="73">
        <v>7334.11</v>
      </c>
      <c r="D27" s="39">
        <f t="shared" si="1"/>
        <v>0</v>
      </c>
    </row>
    <row r="28" spans="1:6" ht="15.6" x14ac:dyDescent="0.3">
      <c r="A28" s="32">
        <f>Residential!B31</f>
        <v>0</v>
      </c>
      <c r="B28" s="37" t="s">
        <v>82</v>
      </c>
      <c r="C28" s="70">
        <v>2622.1</v>
      </c>
      <c r="D28" s="39">
        <f>SUM(C28*A28)</f>
        <v>0</v>
      </c>
    </row>
    <row r="29" spans="1:6" ht="21" customHeight="1" x14ac:dyDescent="0.3">
      <c r="C29" s="81" t="s">
        <v>110</v>
      </c>
      <c r="D29" s="66">
        <f>IF((SUM(D18:D28)&lt;0),0,(SUM(D18:D28)))</f>
        <v>0</v>
      </c>
    </row>
    <row r="30" spans="1:6" x14ac:dyDescent="0.3">
      <c r="C30" t="s">
        <v>103</v>
      </c>
      <c r="D30" s="46">
        <f>Residential!B34</f>
        <v>1</v>
      </c>
    </row>
    <row r="31" spans="1:6" x14ac:dyDescent="0.3">
      <c r="C31" s="81" t="s">
        <v>92</v>
      </c>
      <c r="D31" s="89">
        <f>SUM(D4:D13,D18:D28)*D30</f>
        <v>0</v>
      </c>
      <c r="F31" s="67"/>
    </row>
    <row r="34" spans="1:5" ht="28.8" x14ac:dyDescent="0.3">
      <c r="A34" s="29" t="s">
        <v>41</v>
      </c>
      <c r="B34" s="41" t="s">
        <v>42</v>
      </c>
      <c r="C34" s="42" t="s">
        <v>43</v>
      </c>
      <c r="D34" s="31" t="s">
        <v>33</v>
      </c>
      <c r="E34" s="65" t="s">
        <v>100</v>
      </c>
    </row>
    <row r="35" spans="1:5" ht="15.6" x14ac:dyDescent="0.3">
      <c r="A35" s="32">
        <f>NonResidential!B7</f>
        <v>0</v>
      </c>
      <c r="B35" s="43" t="s">
        <v>44</v>
      </c>
      <c r="C35" s="45">
        <v>12229.98</v>
      </c>
      <c r="D35" s="39">
        <f>SUM(C35*A35)/1000*0.85</f>
        <v>0</v>
      </c>
    </row>
    <row r="36" spans="1:5" ht="15.6" x14ac:dyDescent="0.3">
      <c r="A36" s="32">
        <f>NonResidential!B8</f>
        <v>0</v>
      </c>
      <c r="B36" s="37" t="s">
        <v>45</v>
      </c>
      <c r="C36" s="45">
        <v>6314.56</v>
      </c>
      <c r="D36" s="39">
        <f t="shared" ref="D36:D48" si="2">SUM(C36*A36)/1000*0.85</f>
        <v>0</v>
      </c>
    </row>
    <row r="37" spans="1:5" ht="15.6" x14ac:dyDescent="0.3">
      <c r="A37" s="32">
        <f>NonResidential!B9</f>
        <v>0</v>
      </c>
      <c r="B37" s="37" t="s">
        <v>46</v>
      </c>
      <c r="C37" s="45">
        <v>4193.17</v>
      </c>
      <c r="D37" s="39">
        <f t="shared" si="2"/>
        <v>0</v>
      </c>
    </row>
    <row r="38" spans="1:5" ht="15.6" x14ac:dyDescent="0.3">
      <c r="A38" s="32">
        <f>NonResidential!B10</f>
        <v>0</v>
      </c>
      <c r="B38" s="37" t="s">
        <v>47</v>
      </c>
      <c r="C38" s="45">
        <v>8064.63</v>
      </c>
      <c r="D38" s="39">
        <f t="shared" si="2"/>
        <v>0</v>
      </c>
    </row>
    <row r="39" spans="1:5" ht="15.6" x14ac:dyDescent="0.3">
      <c r="A39" s="32">
        <f>NonResidential!B11</f>
        <v>0</v>
      </c>
      <c r="B39" s="37" t="s">
        <v>48</v>
      </c>
      <c r="C39" s="45">
        <v>706.32</v>
      </c>
      <c r="D39" s="39">
        <f>SUM(C39*A39)</f>
        <v>0</v>
      </c>
    </row>
    <row r="40" spans="1:5" ht="15.6" x14ac:dyDescent="0.3">
      <c r="A40" s="32">
        <f>NonResidential!B12</f>
        <v>0</v>
      </c>
      <c r="B40" s="37" t="s">
        <v>49</v>
      </c>
      <c r="C40" s="45">
        <v>1306.21</v>
      </c>
      <c r="D40" s="39">
        <f t="shared" si="2"/>
        <v>0</v>
      </c>
    </row>
    <row r="41" spans="1:5" ht="15.6" x14ac:dyDescent="0.3">
      <c r="A41" s="32">
        <f>NonResidential!B13</f>
        <v>0</v>
      </c>
      <c r="B41" s="37" t="s">
        <v>50</v>
      </c>
      <c r="C41" s="45">
        <v>5392.95</v>
      </c>
      <c r="D41" s="39">
        <f t="shared" si="2"/>
        <v>0</v>
      </c>
    </row>
    <row r="42" spans="1:5" ht="15.6" x14ac:dyDescent="0.3">
      <c r="A42" s="32">
        <f>NonResidential!B14</f>
        <v>0</v>
      </c>
      <c r="B42" s="37" t="s">
        <v>51</v>
      </c>
      <c r="C42" s="45">
        <v>7476.84</v>
      </c>
      <c r="D42" s="39">
        <f t="shared" si="2"/>
        <v>0</v>
      </c>
    </row>
    <row r="43" spans="1:5" ht="15.6" x14ac:dyDescent="0.3">
      <c r="A43" s="32">
        <f>NonResidential!B15</f>
        <v>0</v>
      </c>
      <c r="B43" s="37" t="s">
        <v>52</v>
      </c>
      <c r="C43" s="45">
        <v>1625.51</v>
      </c>
      <c r="D43" s="39">
        <f>SUM(C43*A43)</f>
        <v>0</v>
      </c>
    </row>
    <row r="44" spans="1:5" ht="15.6" x14ac:dyDescent="0.3">
      <c r="A44" s="32">
        <f>NonResidential!B16</f>
        <v>0</v>
      </c>
      <c r="B44" s="37" t="s">
        <v>53</v>
      </c>
      <c r="C44" s="45">
        <v>836.94</v>
      </c>
      <c r="D44" s="39">
        <f>SUM(C44*A44)</f>
        <v>0</v>
      </c>
    </row>
    <row r="45" spans="1:5" ht="15.6" x14ac:dyDescent="0.3">
      <c r="A45" s="32">
        <f>NonResidential!B17</f>
        <v>0</v>
      </c>
      <c r="B45" s="37" t="s">
        <v>54</v>
      </c>
      <c r="C45" s="45">
        <v>440.24</v>
      </c>
      <c r="D45" s="39">
        <f t="shared" si="2"/>
        <v>0</v>
      </c>
    </row>
    <row r="46" spans="1:5" ht="15.6" x14ac:dyDescent="0.3">
      <c r="A46" s="32">
        <f>NonResidential!B18</f>
        <v>0</v>
      </c>
      <c r="B46" s="37" t="s">
        <v>55</v>
      </c>
      <c r="C46" s="45">
        <v>747.44</v>
      </c>
      <c r="D46" s="39">
        <f t="shared" si="2"/>
        <v>0</v>
      </c>
    </row>
    <row r="47" spans="1:5" ht="15.6" x14ac:dyDescent="0.3">
      <c r="A47" s="32">
        <f>NonResidential!B19</f>
        <v>0</v>
      </c>
      <c r="B47" s="37" t="s">
        <v>56</v>
      </c>
      <c r="C47" s="45">
        <v>1679.93</v>
      </c>
      <c r="D47" s="39">
        <f t="shared" si="2"/>
        <v>0</v>
      </c>
    </row>
    <row r="48" spans="1:5" ht="15.6" x14ac:dyDescent="0.3">
      <c r="A48" s="32">
        <f>NonResidential!B20</f>
        <v>0</v>
      </c>
      <c r="B48" s="37" t="s">
        <v>57</v>
      </c>
      <c r="C48" s="45">
        <v>2127.4299999999998</v>
      </c>
      <c r="D48" s="39">
        <f t="shared" si="2"/>
        <v>0</v>
      </c>
    </row>
    <row r="49" spans="3:4" ht="23.25" customHeight="1" x14ac:dyDescent="0.3">
      <c r="C49" s="81" t="s">
        <v>58</v>
      </c>
      <c r="D49" s="88">
        <f>SUM(D35:D48)</f>
        <v>0</v>
      </c>
    </row>
    <row r="50" spans="3:4" x14ac:dyDescent="0.3">
      <c r="C50" t="s">
        <v>103</v>
      </c>
      <c r="D50" s="46">
        <f>NonResidential!B22</f>
        <v>1</v>
      </c>
    </row>
    <row r="51" spans="3:4" x14ac:dyDescent="0.3">
      <c r="C51" s="81" t="s">
        <v>93</v>
      </c>
      <c r="D51" s="88">
        <f>SUM(D49*D50)</f>
        <v>0</v>
      </c>
    </row>
  </sheetData>
  <sheetProtection algorithmName="SHA-512" hashValue="+Ko/dxJo6w7rl3PD9M7F0o4T+NpTEEXwXdtqlxWcwE5AoWEhxCBR0HXwO1XDcV5avpaI0Mg4B/vsjn2P9FQsQw==" saltValue="MiZfjYdzatF0Jbm1qmzD5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5"/>
  <sheetViews>
    <sheetView workbookViewId="0">
      <selection activeCell="H2" sqref="H2"/>
    </sheetView>
  </sheetViews>
  <sheetFormatPr defaultRowHeight="14.4" x14ac:dyDescent="0.3"/>
  <cols>
    <col min="2" max="2" width="26.6640625" customWidth="1"/>
    <col min="3" max="3" width="19" customWidth="1"/>
    <col min="4" max="4" width="15.77734375" customWidth="1"/>
    <col min="5" max="5" width="10.33203125" customWidth="1"/>
    <col min="7" max="7" width="17.109375" customWidth="1"/>
    <col min="8" max="8" width="10.88671875" customWidth="1"/>
  </cols>
  <sheetData>
    <row r="1" spans="1:8" ht="15.6" x14ac:dyDescent="0.3">
      <c r="C1" s="26" t="s">
        <v>111</v>
      </c>
    </row>
    <row r="2" spans="1:8" ht="15.6" x14ac:dyDescent="0.3">
      <c r="A2" s="27" t="s">
        <v>34</v>
      </c>
      <c r="B2" s="28"/>
    </row>
    <row r="3" spans="1:8" ht="31.2" x14ac:dyDescent="0.3">
      <c r="A3" s="29" t="s">
        <v>77</v>
      </c>
      <c r="B3" s="41" t="s">
        <v>78</v>
      </c>
      <c r="C3" s="42" t="s">
        <v>79</v>
      </c>
      <c r="D3" s="31" t="s">
        <v>33</v>
      </c>
      <c r="E3" s="31"/>
      <c r="F3" s="31"/>
      <c r="G3" s="31"/>
      <c r="H3" s="31"/>
    </row>
    <row r="4" spans="1:8" ht="15.6" x14ac:dyDescent="0.3">
      <c r="A4" s="32">
        <f>Residential!E8</f>
        <v>0</v>
      </c>
      <c r="B4" s="43" t="s">
        <v>65</v>
      </c>
      <c r="C4" s="45">
        <v>2274.9899999999998</v>
      </c>
      <c r="D4" s="39">
        <f>SUM(C4*A4)</f>
        <v>0</v>
      </c>
      <c r="G4" s="39"/>
    </row>
    <row r="5" spans="1:8" ht="15.6" x14ac:dyDescent="0.3">
      <c r="A5" s="32">
        <f>Residential!E9</f>
        <v>0</v>
      </c>
      <c r="B5" s="37" t="s">
        <v>66</v>
      </c>
      <c r="C5" s="45">
        <v>2891.8</v>
      </c>
      <c r="D5" s="39">
        <f t="shared" ref="D5:D14" si="0">SUM(C5*A5)</f>
        <v>0</v>
      </c>
    </row>
    <row r="6" spans="1:8" ht="15.6" x14ac:dyDescent="0.3">
      <c r="A6" s="32">
        <f>Residential!E10</f>
        <v>0</v>
      </c>
      <c r="B6" s="37" t="s">
        <v>67</v>
      </c>
      <c r="C6" s="45">
        <v>3055.08</v>
      </c>
      <c r="D6" s="39">
        <f t="shared" si="0"/>
        <v>0</v>
      </c>
    </row>
    <row r="7" spans="1:8" ht="15.6" x14ac:dyDescent="0.3">
      <c r="A7" s="32">
        <f>Residential!E11</f>
        <v>0</v>
      </c>
      <c r="B7" s="37" t="s">
        <v>68</v>
      </c>
      <c r="C7" s="45">
        <v>3249.8</v>
      </c>
      <c r="D7" s="39">
        <f t="shared" si="0"/>
        <v>0</v>
      </c>
    </row>
    <row r="8" spans="1:8" ht="15.6" x14ac:dyDescent="0.3">
      <c r="A8" s="32">
        <f>Residential!E12</f>
        <v>0</v>
      </c>
      <c r="B8" s="37" t="s">
        <v>69</v>
      </c>
      <c r="C8" s="45">
        <v>3477.18</v>
      </c>
      <c r="D8" s="39">
        <f t="shared" si="0"/>
        <v>0</v>
      </c>
    </row>
    <row r="9" spans="1:8" ht="15.6" x14ac:dyDescent="0.3">
      <c r="A9" s="32">
        <f>Residential!E13</f>
        <v>0</v>
      </c>
      <c r="B9" s="37" t="s">
        <v>70</v>
      </c>
      <c r="C9" s="45">
        <v>3671.9</v>
      </c>
      <c r="D9" s="39">
        <f t="shared" si="0"/>
        <v>0</v>
      </c>
    </row>
    <row r="10" spans="1:8" ht="15.6" x14ac:dyDescent="0.3">
      <c r="A10" s="32">
        <f>Residential!E14</f>
        <v>0</v>
      </c>
      <c r="B10" s="37" t="s">
        <v>71</v>
      </c>
      <c r="C10" s="45">
        <v>3866.62</v>
      </c>
      <c r="D10" s="39">
        <f t="shared" si="0"/>
        <v>0</v>
      </c>
    </row>
    <row r="11" spans="1:8" ht="15.6" x14ac:dyDescent="0.3">
      <c r="A11" s="32">
        <f>Residential!E15</f>
        <v>0</v>
      </c>
      <c r="B11" s="37" t="s">
        <v>72</v>
      </c>
      <c r="C11" s="45">
        <v>3931.94</v>
      </c>
      <c r="D11" s="39">
        <f t="shared" si="0"/>
        <v>0</v>
      </c>
    </row>
    <row r="12" spans="1:8" ht="15.6" x14ac:dyDescent="0.3">
      <c r="A12" s="32">
        <f>Residential!E16</f>
        <v>0</v>
      </c>
      <c r="B12" s="37" t="s">
        <v>73</v>
      </c>
      <c r="C12" s="45">
        <v>4127.8500000000004</v>
      </c>
      <c r="D12" s="39">
        <f t="shared" si="0"/>
        <v>0</v>
      </c>
    </row>
    <row r="13" spans="1:8" ht="15.6" x14ac:dyDescent="0.3">
      <c r="A13" s="32">
        <f>Residential!E17</f>
        <v>0</v>
      </c>
      <c r="B13" s="37" t="s">
        <v>74</v>
      </c>
      <c r="C13" s="45">
        <v>4386.68</v>
      </c>
      <c r="D13" s="39">
        <f t="shared" si="0"/>
        <v>0</v>
      </c>
    </row>
    <row r="14" spans="1:8" ht="15.6" x14ac:dyDescent="0.3">
      <c r="A14" s="32">
        <f>Residential!E18</f>
        <v>0</v>
      </c>
      <c r="B14" s="37" t="s">
        <v>82</v>
      </c>
      <c r="C14" s="45">
        <v>1461.01</v>
      </c>
      <c r="D14" s="39">
        <f t="shared" si="0"/>
        <v>0</v>
      </c>
    </row>
    <row r="15" spans="1:8" s="31" customFormat="1" ht="25.5" customHeight="1" x14ac:dyDescent="0.3">
      <c r="C15" s="31" t="s">
        <v>37</v>
      </c>
      <c r="D15" s="66">
        <f>SUM(D4:D14)</f>
        <v>0</v>
      </c>
    </row>
    <row r="17" spans="1:4" x14ac:dyDescent="0.3">
      <c r="D17" s="66"/>
    </row>
    <row r="18" spans="1:4" ht="15.6" x14ac:dyDescent="0.3">
      <c r="A18" s="27" t="s">
        <v>34</v>
      </c>
      <c r="B18" s="28"/>
    </row>
    <row r="19" spans="1:4" ht="43.2" x14ac:dyDescent="0.3">
      <c r="A19" s="29" t="s">
        <v>30</v>
      </c>
      <c r="B19" s="36" t="s">
        <v>35</v>
      </c>
      <c r="C19" s="30" t="s">
        <v>36</v>
      </c>
      <c r="D19" s="31" t="s">
        <v>33</v>
      </c>
    </row>
    <row r="20" spans="1:4" ht="15.6" x14ac:dyDescent="0.3">
      <c r="A20" s="32">
        <f>NonResidential!B26</f>
        <v>0</v>
      </c>
      <c r="B20" s="37">
        <v>0.75</v>
      </c>
      <c r="C20" s="38">
        <v>4875.3100000000004</v>
      </c>
      <c r="D20" s="39">
        <f>SUM(C20*A20)</f>
        <v>0</v>
      </c>
    </row>
    <row r="21" spans="1:4" ht="15.6" x14ac:dyDescent="0.3">
      <c r="A21" s="32">
        <f>NonResidential!B27</f>
        <v>0</v>
      </c>
      <c r="B21" s="37">
        <v>1</v>
      </c>
      <c r="C21" s="38">
        <v>8125.11</v>
      </c>
      <c r="D21" s="39">
        <f t="shared" ref="D21:D24" si="1">SUM(C21*A21)</f>
        <v>0</v>
      </c>
    </row>
    <row r="22" spans="1:4" ht="15.6" x14ac:dyDescent="0.3">
      <c r="A22" s="32">
        <f>NonResidential!B28</f>
        <v>0</v>
      </c>
      <c r="B22" s="37">
        <v>1.5</v>
      </c>
      <c r="C22" s="38">
        <v>16251.43</v>
      </c>
      <c r="D22" s="39">
        <f t="shared" si="1"/>
        <v>0</v>
      </c>
    </row>
    <row r="23" spans="1:4" ht="15.6" x14ac:dyDescent="0.3">
      <c r="A23" s="32">
        <f>NonResidential!B29</f>
        <v>0</v>
      </c>
      <c r="B23" s="37">
        <v>2</v>
      </c>
      <c r="C23" s="38">
        <v>26003.25</v>
      </c>
      <c r="D23" s="39">
        <f t="shared" si="1"/>
        <v>0</v>
      </c>
    </row>
    <row r="24" spans="1:4" ht="15.6" x14ac:dyDescent="0.3">
      <c r="A24" s="32">
        <f>NonResidential!B30</f>
        <v>0</v>
      </c>
      <c r="B24" s="37">
        <v>3</v>
      </c>
      <c r="C24" s="38">
        <v>48756.69</v>
      </c>
      <c r="D24" s="39">
        <f t="shared" si="1"/>
        <v>0</v>
      </c>
    </row>
    <row r="25" spans="1:4" ht="24.75" customHeight="1" x14ac:dyDescent="0.3">
      <c r="A25" s="31"/>
      <c r="B25" s="31"/>
      <c r="C25" s="31" t="s">
        <v>37</v>
      </c>
      <c r="D25" s="88">
        <f>SUM(D20:D24)</f>
        <v>0</v>
      </c>
    </row>
  </sheetData>
  <sheetProtection algorithmName="SHA-512" hashValue="88Yf93VIeRGwl5bG7i1T96MmDkPmQ+9RdPnnsHipnWRc2tuQe/AXESIFHboNwB+0nZSV/45LEeVkrlntXZ3EIQ==" saltValue="qQLYtyRhFCmmxYB3z0mn1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Mixed Use Summation</vt:lpstr>
      <vt:lpstr>Residential</vt:lpstr>
      <vt:lpstr>NonResidential</vt:lpstr>
      <vt:lpstr>Changes</vt:lpstr>
      <vt:lpstr>Source_Fire</vt:lpstr>
      <vt:lpstr>Source_Sewer</vt:lpstr>
      <vt:lpstr>Source_Transport</vt:lpstr>
      <vt:lpstr>Source_Water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Saunders</dc:creator>
  <cp:lastModifiedBy>Chris Saunders</cp:lastModifiedBy>
  <dcterms:created xsi:type="dcterms:W3CDTF">2022-06-15T19:23:11Z</dcterms:created>
  <dcterms:modified xsi:type="dcterms:W3CDTF">2024-08-07T23:02:21Z</dcterms:modified>
</cp:coreProperties>
</file>